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Hương\Tin tức 2020\Tin tức từ ngày 9-3\Trung tâm CNTT\"/>
    </mc:Choice>
  </mc:AlternateContent>
  <bookViews>
    <workbookView xWindow="0" yWindow="0" windowWidth="20490" windowHeight="7650" tabRatio="435"/>
  </bookViews>
  <sheets>
    <sheet name="Phieu bao cao don vi truc thuoc" sheetId="3" r:id="rId1"/>
  </sheets>
  <calcPr calcId="162913"/>
</workbook>
</file>

<file path=xl/calcChain.xml><?xml version="1.0" encoding="utf-8"?>
<calcChain xmlns="http://schemas.openxmlformats.org/spreadsheetml/2006/main">
  <c r="N68" i="3" l="1"/>
  <c r="N311" i="3" l="1"/>
  <c r="N309" i="3"/>
  <c r="N304" i="3"/>
  <c r="N303" i="3"/>
  <c r="N302" i="3"/>
  <c r="N301" i="3"/>
  <c r="N300" i="3"/>
  <c r="N299" i="3"/>
  <c r="N298" i="3"/>
  <c r="N297" i="3"/>
  <c r="N296" i="3"/>
  <c r="N295" i="3"/>
  <c r="N294" i="3"/>
  <c r="N293" i="3"/>
  <c r="N292" i="3"/>
  <c r="N288" i="3"/>
  <c r="N287" i="3"/>
  <c r="N286" i="3"/>
  <c r="N285" i="3"/>
  <c r="N284" i="3"/>
  <c r="N283" i="3"/>
  <c r="N282" i="3"/>
  <c r="N281" i="3"/>
  <c r="N280" i="3"/>
  <c r="N277" i="3"/>
  <c r="N276" i="3"/>
  <c r="N275" i="3"/>
  <c r="N274" i="3"/>
  <c r="N273" i="3"/>
  <c r="N272" i="3"/>
  <c r="N271" i="3"/>
  <c r="N270" i="3"/>
  <c r="U267" i="3"/>
  <c r="T267" i="3"/>
  <c r="S267" i="3"/>
  <c r="R267" i="3"/>
  <c r="Q267" i="3"/>
  <c r="P267" i="3"/>
  <c r="O267" i="3"/>
  <c r="N267" i="3"/>
  <c r="U266" i="3"/>
  <c r="T266" i="3"/>
  <c r="S266" i="3"/>
  <c r="R266" i="3"/>
  <c r="Q266" i="3"/>
  <c r="P266" i="3"/>
  <c r="O266" i="3"/>
  <c r="N266" i="3"/>
  <c r="U265" i="3"/>
  <c r="T265" i="3"/>
  <c r="S265" i="3"/>
  <c r="R265" i="3"/>
  <c r="Q265" i="3"/>
  <c r="P265" i="3"/>
  <c r="O265" i="3"/>
  <c r="N265" i="3"/>
  <c r="U261" i="3"/>
  <c r="T261" i="3"/>
  <c r="S261" i="3"/>
  <c r="R261" i="3"/>
  <c r="Q261" i="3"/>
  <c r="P261" i="3"/>
  <c r="O261" i="3"/>
  <c r="N261" i="3"/>
  <c r="U260" i="3"/>
  <c r="T260" i="3"/>
  <c r="S260" i="3"/>
  <c r="R260" i="3"/>
  <c r="Q260" i="3"/>
  <c r="P260" i="3"/>
  <c r="O260" i="3"/>
  <c r="N260" i="3"/>
  <c r="T256" i="3"/>
  <c r="S256" i="3"/>
  <c r="R256" i="3"/>
  <c r="Q256" i="3"/>
  <c r="P256" i="3"/>
  <c r="O256" i="3"/>
  <c r="N256" i="3"/>
  <c r="T255" i="3"/>
  <c r="S255" i="3"/>
  <c r="R255" i="3"/>
  <c r="Q255" i="3"/>
  <c r="P255" i="3"/>
  <c r="O255" i="3"/>
  <c r="N255" i="3"/>
  <c r="T254" i="3"/>
  <c r="S254" i="3"/>
  <c r="R254" i="3"/>
  <c r="Q254" i="3"/>
  <c r="P254" i="3"/>
  <c r="O254" i="3"/>
  <c r="N254" i="3"/>
  <c r="N251" i="3"/>
  <c r="O248" i="3"/>
  <c r="N248" i="3"/>
  <c r="O247" i="3"/>
  <c r="N247" i="3"/>
  <c r="O246" i="3"/>
  <c r="N246" i="3"/>
  <c r="O245" i="3"/>
  <c r="N245" i="3"/>
  <c r="O244" i="3"/>
  <c r="N244" i="3"/>
  <c r="O243" i="3"/>
  <c r="N243" i="3"/>
  <c r="O242" i="3"/>
  <c r="N242" i="3"/>
  <c r="O241" i="3"/>
  <c r="N241" i="3"/>
  <c r="O240" i="3"/>
  <c r="N240" i="3"/>
  <c r="O239" i="3"/>
  <c r="N239" i="3"/>
  <c r="N237" i="3"/>
  <c r="O235" i="3"/>
  <c r="N235" i="3"/>
  <c r="O234" i="3"/>
  <c r="N234" i="3"/>
  <c r="O233" i="3"/>
  <c r="N233" i="3"/>
  <c r="O232" i="3"/>
  <c r="N232" i="3"/>
  <c r="O231" i="3"/>
  <c r="N231" i="3"/>
  <c r="O230" i="3"/>
  <c r="N230" i="3"/>
  <c r="O229" i="3"/>
  <c r="N229" i="3"/>
  <c r="N227" i="3"/>
  <c r="O225" i="3"/>
  <c r="N225" i="3"/>
  <c r="O224" i="3"/>
  <c r="N224" i="3"/>
  <c r="O223" i="3"/>
  <c r="N223" i="3"/>
  <c r="O222" i="3"/>
  <c r="N222" i="3"/>
  <c r="O221" i="3"/>
  <c r="N221" i="3"/>
  <c r="O220" i="3"/>
  <c r="N220" i="3"/>
  <c r="O219" i="3"/>
  <c r="N219" i="3"/>
  <c r="O218" i="3"/>
  <c r="N218" i="3"/>
  <c r="O217" i="3"/>
  <c r="N217" i="3"/>
  <c r="N215" i="3"/>
  <c r="O213" i="3"/>
  <c r="N213" i="3"/>
  <c r="O212" i="3"/>
  <c r="N212" i="3"/>
  <c r="O211" i="3"/>
  <c r="N211" i="3"/>
  <c r="O210" i="3"/>
  <c r="N210" i="3"/>
  <c r="O209" i="3"/>
  <c r="N209" i="3"/>
  <c r="O208" i="3"/>
  <c r="N208" i="3"/>
  <c r="O207" i="3"/>
  <c r="N207" i="3"/>
  <c r="O206" i="3"/>
  <c r="N206" i="3"/>
  <c r="O205" i="3"/>
  <c r="N205" i="3"/>
  <c r="N203" i="3"/>
  <c r="O201" i="3"/>
  <c r="N201" i="3"/>
  <c r="O200" i="3"/>
  <c r="N200" i="3"/>
  <c r="O199" i="3"/>
  <c r="N199" i="3"/>
  <c r="O198" i="3"/>
  <c r="N198" i="3"/>
  <c r="O197" i="3"/>
  <c r="N197" i="3"/>
  <c r="O196" i="3"/>
  <c r="N196" i="3"/>
  <c r="O195" i="3"/>
  <c r="N195" i="3"/>
  <c r="O194" i="3"/>
  <c r="N194" i="3"/>
  <c r="O193" i="3"/>
  <c r="N193" i="3"/>
  <c r="O192" i="3"/>
  <c r="N192" i="3"/>
  <c r="O191" i="3"/>
  <c r="N191" i="3"/>
  <c r="N189" i="3"/>
  <c r="N186" i="3"/>
  <c r="N185" i="3"/>
  <c r="N184" i="3"/>
  <c r="N183" i="3"/>
  <c r="N182" i="3"/>
  <c r="N181" i="3"/>
  <c r="N180" i="3"/>
  <c r="N177" i="3"/>
  <c r="N176" i="3"/>
  <c r="N175" i="3"/>
  <c r="N174" i="3"/>
  <c r="N171" i="3"/>
  <c r="N170" i="3"/>
  <c r="N169" i="3"/>
  <c r="N167" i="3"/>
  <c r="N166" i="3"/>
  <c r="N165" i="3"/>
  <c r="N164" i="3"/>
  <c r="N161" i="3"/>
  <c r="N160" i="3"/>
  <c r="N159" i="3"/>
  <c r="N156" i="3"/>
  <c r="N155" i="3"/>
  <c r="N154" i="3"/>
  <c r="N151" i="3"/>
  <c r="N150" i="3"/>
  <c r="N149" i="3"/>
  <c r="N146" i="3"/>
  <c r="N145" i="3"/>
  <c r="N144" i="3"/>
  <c r="N141" i="3"/>
  <c r="N140" i="3"/>
  <c r="N139" i="3"/>
  <c r="N136" i="3"/>
  <c r="N135" i="3"/>
  <c r="N134" i="3"/>
  <c r="N131" i="3"/>
  <c r="N130" i="3"/>
  <c r="N129" i="3"/>
  <c r="N126" i="3"/>
  <c r="N125" i="3"/>
  <c r="N124" i="3"/>
  <c r="N123" i="3"/>
  <c r="N122" i="3"/>
  <c r="N121" i="3"/>
  <c r="N120" i="3"/>
  <c r="N119" i="3"/>
  <c r="N118" i="3"/>
  <c r="N117" i="3"/>
  <c r="N116" i="3"/>
  <c r="N115" i="3"/>
  <c r="N114" i="3"/>
  <c r="N111" i="3"/>
  <c r="N110" i="3"/>
  <c r="N109" i="3"/>
  <c r="O108" i="3"/>
  <c r="N108" i="3"/>
  <c r="O107" i="3"/>
  <c r="N107" i="3"/>
  <c r="N104" i="3"/>
  <c r="N103" i="3"/>
  <c r="N102" i="3"/>
  <c r="P98" i="3"/>
  <c r="O98" i="3"/>
  <c r="N98" i="3"/>
  <c r="P97" i="3"/>
  <c r="O97" i="3"/>
  <c r="N97" i="3"/>
  <c r="P96" i="3"/>
  <c r="O96" i="3"/>
  <c r="N96" i="3"/>
  <c r="P95" i="3"/>
  <c r="O95" i="3"/>
  <c r="N95" i="3"/>
  <c r="P92" i="3"/>
  <c r="O92" i="3"/>
  <c r="N92" i="3"/>
  <c r="P91" i="3"/>
  <c r="O91" i="3"/>
  <c r="N91" i="3"/>
  <c r="N86" i="3"/>
  <c r="N85" i="3"/>
  <c r="N84" i="3"/>
  <c r="N82" i="3"/>
  <c r="N81" i="3"/>
  <c r="N80" i="3"/>
  <c r="N78" i="3"/>
  <c r="N77" i="3"/>
  <c r="N76" i="3"/>
  <c r="N74" i="3"/>
  <c r="N73" i="3"/>
  <c r="N72" i="3"/>
  <c r="N67" i="3"/>
  <c r="N66" i="3"/>
  <c r="N65" i="3"/>
  <c r="N64" i="3"/>
  <c r="N63" i="3"/>
  <c r="N62" i="3"/>
  <c r="N61" i="3"/>
  <c r="P58" i="3"/>
  <c r="O58" i="3"/>
  <c r="N58" i="3"/>
  <c r="P57" i="3"/>
  <c r="O57" i="3"/>
  <c r="N57" i="3"/>
  <c r="P56" i="3"/>
  <c r="O56" i="3"/>
  <c r="N56" i="3"/>
  <c r="P55" i="3"/>
  <c r="O55" i="3"/>
  <c r="N55" i="3"/>
  <c r="N51" i="3"/>
  <c r="N50" i="3"/>
  <c r="N48" i="3"/>
  <c r="N47" i="3"/>
  <c r="N45" i="3"/>
  <c r="N44" i="3"/>
  <c r="N43" i="3"/>
  <c r="N42" i="3"/>
  <c r="N41" i="3"/>
  <c r="N40" i="3"/>
  <c r="N39" i="3"/>
  <c r="N36" i="3"/>
  <c r="N34" i="3"/>
  <c r="N33" i="3"/>
  <c r="N32" i="3"/>
  <c r="N31" i="3"/>
  <c r="N30" i="3"/>
  <c r="N29" i="3"/>
  <c r="N28" i="3"/>
  <c r="N27" i="3"/>
  <c r="N26" i="3"/>
  <c r="Q22" i="3"/>
  <c r="P22" i="3"/>
  <c r="O22" i="3"/>
  <c r="N22" i="3"/>
  <c r="Q21" i="3"/>
  <c r="P21" i="3"/>
  <c r="O21" i="3"/>
  <c r="N21" i="3"/>
  <c r="Q20" i="3"/>
  <c r="P20" i="3"/>
  <c r="O20" i="3"/>
  <c r="N20" i="3"/>
  <c r="N18" i="3"/>
  <c r="N17" i="3"/>
  <c r="N12" i="3"/>
  <c r="S10" i="3"/>
  <c r="R10" i="3"/>
  <c r="Q10" i="3"/>
  <c r="P10" i="3"/>
  <c r="O10" i="3"/>
  <c r="N10" i="3"/>
  <c r="S9" i="3"/>
  <c r="R9" i="3"/>
  <c r="Q9" i="3"/>
  <c r="P9" i="3"/>
  <c r="O9" i="3"/>
  <c r="N9" i="3"/>
</calcChain>
</file>

<file path=xl/sharedStrings.xml><?xml version="1.0" encoding="utf-8"?>
<sst xmlns="http://schemas.openxmlformats.org/spreadsheetml/2006/main" count="379" uniqueCount="326">
  <si>
    <t>Mời DN, sử dụng dịch vụ ngoài</t>
  </si>
  <si>
    <t>Báo và hợp tác với đơn vị Công An</t>
  </si>
  <si>
    <t>Báo và hợp tác với đơn vị Bộ QP</t>
  </si>
  <si>
    <t>Tự xử lý, không báo cáo</t>
  </si>
  <si>
    <t>Đơn vị đủ khả năng phát hiện và xử lý</t>
  </si>
  <si>
    <t>Số máy tính trạm đã bị lây nhiễm mã độc</t>
  </si>
  <si>
    <t>Số lần tấn công từ chối dịch vụ (DDoS)</t>
  </si>
  <si>
    <t>Số lần máy chủ bị tấn công bằng mã độc</t>
  </si>
  <si>
    <t>Số vụ xâm nhập mạng do ATP, lộ mật khẩu</t>
  </si>
  <si>
    <t>Đơn vị tự xử lý, khắc phục hậu quả thành công trong vòng 24h</t>
  </si>
  <si>
    <t>Được đơn vị khác hỗ trợ xử lý, khắc phục hậu quả thành công trong vòng 24h</t>
  </si>
  <si>
    <t>Tổng số vụ việc đã phát hiện, xử lý</t>
  </si>
  <si>
    <t>+ Hệ thống quản lý chống thất thoát dữ liệu (Data Loss protection)</t>
  </si>
  <si>
    <t>Đơn vị phát hiện được, chưa gây tác hại, nhưng khó xử lý</t>
  </si>
  <si>
    <t>Loại mới hoặc tấn công gây tác hại lớn,  chưa tự xử lý được</t>
  </si>
  <si>
    <t>+ Sử dụng hệ thống sao lưu dữ liệu dự phòng nóng (on-line back-up)</t>
  </si>
  <si>
    <t>+ Sử dụng hệ thống sao lưu dữ liệu dự phòng định kỳ (off-line back-up)</t>
  </si>
  <si>
    <t>Báo cáo cấp trên,  ngành dọc</t>
  </si>
  <si>
    <t>Số vụ tấn công vào lỗ hổng ATTT của HTTT</t>
  </si>
  <si>
    <t>Số vụ tấn công bằng thư điện tử (spam-mail)</t>
  </si>
  <si>
    <t>Số vụ tấn công web deface hay cài Phishing</t>
  </si>
  <si>
    <t>Số sự cố khác (lỗi hạ tầng, vật lý, phần mềm)</t>
  </si>
  <si>
    <t>Cấp độ 1</t>
  </si>
  <si>
    <t>Cấp độ 2</t>
  </si>
  <si>
    <t>Cấp độ 3</t>
  </si>
  <si>
    <t>Cấp độ 4</t>
  </si>
  <si>
    <t>Cấp độ 5</t>
  </si>
  <si>
    <t>Chưa phân loại</t>
  </si>
  <si>
    <t>Năm</t>
  </si>
  <si>
    <t>Văn bản hiện hành</t>
  </si>
  <si>
    <t>Số VB/Quyết định</t>
  </si>
  <si>
    <t>Số VB/ Quyết định</t>
  </si>
  <si>
    <t>Quy định riêng</t>
  </si>
  <si>
    <t>Quy chế chung</t>
  </si>
  <si>
    <t>Loại văn bản chính sách ATTTM được Quý đơn vị áp dụng</t>
  </si>
  <si>
    <t>Là bộ phận con thuộc tổ chức phụ trách CNTT của đơn vị ?</t>
  </si>
  <si>
    <t>Là thành viên thuộc mạng lưới Ứng cứu khẩn cấp máy tính quốc gia?</t>
  </si>
  <si>
    <t>+ Đầy đủ, chặt chẽ, có thể sử dụng ổn trong khoảng 2 năm trở lên</t>
  </si>
  <si>
    <t>+ Tương đối đầy đủ, có thể cần hoàn thiện nhưng sử dụng ổn trong ít nhất 1 năm tới</t>
  </si>
  <si>
    <t>+ Đã thấy có các điểm thiếu hoặc không phù hợp, cần sửa đổi hay bổ sung ngay</t>
  </si>
  <si>
    <t>2017</t>
  </si>
  <si>
    <t>Mức đáp ứng nhu cầu chi hàng năm về ATTTM</t>
  </si>
  <si>
    <t>+ Hệ thống phát hiện xâm nhập CSDL</t>
  </si>
  <si>
    <t>+ Hệ thống giám sát tính toàn vẹn CSDL</t>
  </si>
  <si>
    <t>+ Bảo vệ dữ liệu quan trọng trong hệ thống bằng công nghệ mã hóa</t>
  </si>
  <si>
    <t>+ Bảo vệ dữ liệu quan trọng trong hệ thống bằng công nghệ chữ ký số</t>
  </si>
  <si>
    <t>2018</t>
  </si>
  <si>
    <t>TCVN 11930:2017</t>
  </si>
  <si>
    <t>Chưa ban hành quy định cụ thể nhưng có thực hiện quản lý theo kinh nghiệm.</t>
  </si>
  <si>
    <t>Chịu sự chỉ đạo nghiệp vụ của bộ phận chuyên trách ATTTM cấp trên,…?</t>
  </si>
  <si>
    <t>…</t>
  </si>
  <si>
    <t>Văn bản cũ đã được thay thế bằng VB hiện hành (nếu có)</t>
  </si>
  <si>
    <t xml:space="preserve">- Có tư vấn và giám sát độc lập khâu thử nghiệm và nghiệm thu HTTT. </t>
  </si>
  <si>
    <t>- Quản lý cấu hình, tối ưu hóa bảo mật cho hệ thống máy chủ, phòng ngừa và khôi phục sau khi xảy ra sự cố.</t>
  </si>
  <si>
    <t>- Quy trình cài đặt, cập nhật, sử dụng phần mềm phòng chống mã độc trong hệ thống; Cài đặt, sử dụng phần mềm trên máy tính, thiết bị di động.</t>
  </si>
  <si>
    <t>- Thực hiện kiểm tra và xử lý phần mềm độc hại khi phát hiện dấu hiệu hoặc cảnh báo về dấu hiệu phần mềm độc hại xuất hiện trên hệ thống.</t>
  </si>
  <si>
    <t>A. Thông tin chung</t>
  </si>
  <si>
    <t>B. Khảo sát môi trường An toàn thông tin mạng</t>
  </si>
  <si>
    <t>- Thẩm định hồ sơ thiết kế và các biện pháp bảo đảm ATTT trước khi triển khai thực hiện.</t>
  </si>
  <si>
    <t>Có cơ chế và đầu mối liên hệ  phối hợp bảo đảm ATTTM với các tổ chức, doanh nghiệp liên quan? Ví dụ: với các DN cung cấp dịch vụ mạng, dịch vụ ATTT</t>
  </si>
  <si>
    <t>Báo &amp; hợp tác với DN DV mạng</t>
  </si>
  <si>
    <t>Các nội dung quản lý nào có trong quy định hiện hành ?</t>
  </si>
  <si>
    <t>Quản lý vận hành an toàn HTTT</t>
  </si>
  <si>
    <t>Quản lý phát triển nhân lực ATTT và người sử dụng HTTT</t>
  </si>
  <si>
    <t>Quản lý sự cố ATTTM</t>
  </si>
  <si>
    <t>Chưa ban hành quy chế hay quy định cụ thể/ Không chú ý.</t>
  </si>
  <si>
    <t>Thực hiện tốt các nội dung nào về quản lý vận hành an toàn mạng?</t>
  </si>
  <si>
    <t>Thực hiện tốt các nội dung nào về quản lý vận hành máy chủ và ứng dụng?</t>
  </si>
  <si>
    <t>Thực hiện tốt các nội dung nào về quản lý an toàn dữ liệu?</t>
  </si>
  <si>
    <t>Thực hiện tốt các nội dung nào về quản lý vận hành an toàn thiết bị đầu cuối?</t>
  </si>
  <si>
    <t>Thực hiện tốt các nội dung nào về quản lý phòng chống phần mềm độc hại?</t>
  </si>
  <si>
    <t>Thực hiện tốt các nội dung nào về quản lý điểm yếu ATTT ?</t>
  </si>
  <si>
    <t>Quản lý rủi ro về ATTTM</t>
  </si>
  <si>
    <t>- Có quy trình xử lý khẩn cấp ban đầu phù hợp với các loại sự cố có thể xảy ra, hạn chế thiệt hại nhanh nhất có thể.</t>
  </si>
  <si>
    <t>- Có quy trình phát hiện, tiếp nhận cảnh báo, nhận dạng và phân loại sự cố ATTT.</t>
  </si>
  <si>
    <t>- Có quy trình ứng cứu sự cố ATTT thông thường và  sự cố ATTT nghiêm trọng.</t>
  </si>
  <si>
    <t>- Thực hiện kiểm tra đánh giá và thông qua diễn tập định kỳ và thực tiễn khắc phục sự cố để đào tạo đội ngũ nhân lực, rút kinh nghiệm và cải tiến phương án xử lý rủi ro, bảo đảm ATTTM.</t>
  </si>
  <si>
    <t>- Phân tích đánh giá nguy cơ thực tế mất ATTT và dự kiến thiệt hại với HTTT. Từ đó đề xuất, lựa chọn phương án xử lý rủi ro ATTT và các biện pháp khắc phục sự cố với chi phí tối ưu, tối thiểu hóa giá trị thiệt hại với nguồn lực hiện có.</t>
  </si>
  <si>
    <t>a)</t>
  </si>
  <si>
    <t>b)</t>
  </si>
  <si>
    <t>c)</t>
  </si>
  <si>
    <t>d)</t>
  </si>
  <si>
    <t>e)</t>
  </si>
  <si>
    <t>đ)</t>
  </si>
  <si>
    <t>Trong các quy định hiện hành về bảo đảm ATTTM của Quý đơn vị có bao gồm các nội dung nào sau đây?</t>
  </si>
  <si>
    <r>
      <t>Đề nghị tự nhận xét về chất lượng của bộ quy định/quy chế hiện hành so với yêu cầu của Quý đơn vị đến thời điểm hiện nay?</t>
    </r>
    <r>
      <rPr>
        <i/>
        <sz val="9"/>
        <color rgb="FFFF7C80"/>
        <rFont val="Calibri"/>
        <family val="2"/>
      </rPr>
      <t/>
    </r>
  </si>
  <si>
    <t xml:space="preserve">Đề nghị tự đánh giá thực tế hiện nay tại đơn vị, mức độ áp dụng thực hiện tốt các quy chế, quy định bảo đảm ATTTM đạt khoảng độ bao nhiêu phần trăm? </t>
  </si>
  <si>
    <t>Có tổ chức/bộ phận chuyên trách về ATTTM hay không?</t>
  </si>
  <si>
    <t>Quản lý nhân sự phù hợp với yêu cầu ATTT như thế nào? Có quy định từng khâu? Thực hiện được ở mức nào?</t>
  </si>
  <si>
    <r>
      <t xml:space="preserve">Cơ quan có chủ trương hay quy định thuê ngoài (out-source) các dịch vụ về bảo đảm ATTTM không? </t>
    </r>
    <r>
      <rPr>
        <sz val="9"/>
        <color rgb="FFFF6600"/>
        <rFont val="Calibri"/>
        <family val="2"/>
      </rPr>
      <t/>
    </r>
  </si>
  <si>
    <r>
      <t xml:space="preserve">Đơn vị có chủ trương sử dụng dịch vụ thuê hosting hệ thống (thuê ngoài hệ thống máy chủ và lưu trữ cơ sở dữ liệu) do các công ty Việt Nam không có yếu tố nước ngoài cung cấp hay không?
</t>
    </r>
    <r>
      <rPr>
        <sz val="9"/>
        <color rgb="FFFF6600"/>
        <rFont val="Calibri"/>
        <family val="2"/>
      </rPr>
      <t/>
    </r>
  </si>
  <si>
    <t xml:space="preserve">Đơn vị có chủ trương sử dụng dịch vụ thuê hosting hệ thống có yếu tố nước ngoài cung cấp hay sử dụng dịch vụ điện toán đám mây (cloud computing) trên Internet hay không?   
</t>
  </si>
  <si>
    <r>
      <t xml:space="preserve">Đơn vị đã nhận chứng nhận hợp chuẩn quản lý ATTTM theo tiêu chuẩn trên chưa?
</t>
    </r>
    <r>
      <rPr>
        <sz val="9"/>
        <color rgb="FFFF6600"/>
        <rFont val="Calibri"/>
        <family val="2"/>
      </rPr>
      <t/>
    </r>
  </si>
  <si>
    <t xml:space="preserve">Trong năm nay đơn vị có thiết kế/xây dựng HTTT mới không? </t>
  </si>
  <si>
    <t>2019</t>
  </si>
  <si>
    <r>
      <t xml:space="preserve">Đơn vị có khả năng ghi nhận các hành vi tấn công (kể cả chưa thành công) vào hệ thống của mình hay không? </t>
    </r>
    <r>
      <rPr>
        <i/>
        <sz val="9"/>
        <color rgb="FFFF7C80"/>
        <rFont val="Calibri"/>
        <family val="2"/>
      </rPr>
      <t/>
    </r>
  </si>
  <si>
    <t>a. Đơn vị đã triển khai bảo đảm an toàn hệ thống thông tin theo cấp độ đáp ứng Thông tư số 03/2017/TT-BTTTT chưa?</t>
  </si>
  <si>
    <t>Số lần đơn vị đã rút kinh nghiệm bài học khắc phục sự cố dẫn đến việc thay đổi, bổ sung, hoàn thiện quy định, quy chế ứng cứu sự cố và bảo đảm ATTTM trong năm qua?</t>
  </si>
  <si>
    <t>Số vụ việc mất ATTTM nghiêm trọng xảy ra trong năm qua</t>
  </si>
  <si>
    <t>Văn bản QĐ áp dụng quy chế</t>
  </si>
  <si>
    <t>Đơn vị có phân công lãnh đạo phụ trách về ATTT.</t>
  </si>
  <si>
    <t>Tổng số cán bộ nhân viên nói chung làm việc trong đơn vị.</t>
  </si>
  <si>
    <t>Số người sử dụng máy tính hiện tại.</t>
  </si>
  <si>
    <t>Vị trí và quan hệ công tác của bộ phận chịu trách nhiệm về ATTTM.</t>
  </si>
  <si>
    <t xml:space="preserve">Số cán bộ làm việc chuyên trách và bán chuyên trách ATTTM?          </t>
  </si>
  <si>
    <t>- Số chuyên trách</t>
  </si>
  <si>
    <t>- Số bán chuyên</t>
  </si>
  <si>
    <t>Có quy định nhưng thực hiện chưa thường xuyên.</t>
  </si>
  <si>
    <t>Có quy định và thực hiện tốt.</t>
  </si>
  <si>
    <r>
      <t xml:space="preserve">Tổng số cán bộ kỹ thuật có trình độ tương đương đại học ngành ATTT  trở lên.
</t>
    </r>
    <r>
      <rPr>
        <i/>
        <sz val="9"/>
        <color rgb="FFFF6600"/>
        <rFont val="Calibri"/>
        <family val="2"/>
      </rPr>
      <t/>
    </r>
  </si>
  <si>
    <r>
      <t xml:space="preserve">Đơn vị có kế hoạch đào tạo, tập huấn riêng về ATTTM trong năm 2019 hay không ? 
</t>
    </r>
    <r>
      <rPr>
        <sz val="9"/>
        <color rgb="FFFF6600"/>
        <rFont val="Calibri"/>
        <family val="2"/>
      </rPr>
      <t/>
    </r>
  </si>
  <si>
    <t>Quý đơn vị có thực hiện kế hoạch riêng tuyên truyền, phổ biến nâng cao nhận thức về ATTTM trong năm 2019 hay không?</t>
  </si>
  <si>
    <t>+ Chủ trương có thuê và đã thuê ngoài dịch vụ bảo đảm ATTTM mỗi khi cần.</t>
  </si>
  <si>
    <t>+ Có chủ trương (thuê/không thuê) nhưng chưa thực hiện đúng được.</t>
  </si>
  <si>
    <t>+ Chủ trương không thuê ngoài dịch vụ bảo đảm ATTTM.</t>
  </si>
  <si>
    <t>+ Chủ trương có thuê và đang thuê dịch vụ của các công ty Việt Nam không có yếu tố nước ngoài.</t>
  </si>
  <si>
    <t>Dành cho CNTT</t>
  </si>
  <si>
    <t>Dành cho ATTT</t>
  </si>
  <si>
    <t xml:space="preserve">
Kinh phí</t>
  </si>
  <si>
    <t>Ước tính toàn bộ chi phí về ATTTM trong 3 năm qua đáp ứng bao nhiêu % nhu cầu (dự toán) của đơn vị?</t>
  </si>
  <si>
    <t>C. Khảo sát các biện pháp được áp dụng và kết quả hoạt động thực tiễn trong năm 2019</t>
  </si>
  <si>
    <t>+ Sử dụng một phần nội lực một phần lực lượng bên ngoài.</t>
  </si>
  <si>
    <t>+ Sử dụng toàn bộ thuê và hỗ trợ từ bên ngoài.</t>
  </si>
  <si>
    <t>+ Hoàn toàn sử dụng nội lực.</t>
  </si>
  <si>
    <t>+ Đang sử dụng loại dịch vụ này (dù có hay không có chủ trương).</t>
  </si>
  <si>
    <t>+ Chủ trương có thuê nhưng chưa sử dụng dịch vụ này.</t>
  </si>
  <si>
    <t>+ Chủ trương không sử dụng dịch vụ này.</t>
  </si>
  <si>
    <t>+ Có chủ trương nhưng chưa thực hiện đúng được.</t>
  </si>
  <si>
    <t>+ Chủ trương không thuê.</t>
  </si>
  <si>
    <t>Kinh phí dành cho CNTT và ATTT  trong 3 năm qua (triệu đồng).</t>
  </si>
  <si>
    <t xml:space="preserve">b. Đơn vị có triển khai thực hiện tiêu chuẩn TCVN 11930:2017 về bảo đảm an toàn hệ thống thông tin theo cấp độ không?   </t>
  </si>
  <si>
    <t>TCVN/ISO-IEC 27001
(hay tương tự)</t>
  </si>
  <si>
    <t xml:space="preserve">Đơn vị có sử dụng chữ ký số để bảo đảm an toàn cho các giao dịch điện tử hay không?
</t>
  </si>
  <si>
    <t>- Có phương án và giải pháp bảo đảm ATTTM cho HTTT từ khi thiết kế.</t>
  </si>
  <si>
    <t>- Có quản lý và bảo vệ tài liệu hồ sơ thiết kế HTTT.</t>
  </si>
  <si>
    <t>Tiêu chuẩn</t>
  </si>
  <si>
    <t>Thời gian</t>
  </si>
  <si>
    <t>Đáp ứng dưới 20%</t>
  </si>
  <si>
    <t>Đáp ứng từ 20% đến 50%</t>
  </si>
  <si>
    <t>Đáp ứng từ 51% đến 75%</t>
  </si>
  <si>
    <t>Đáp ứng trên 75%</t>
  </si>
  <si>
    <t>Thời điểm hợp chuẩn cách đây bao nhiêu tháng?</t>
  </si>
  <si>
    <t xml:space="preserve">Trong năm nay đơn vị có đưa vào sử dụng HTTT mới hay mới được nâng cấp không? </t>
  </si>
  <si>
    <t>- Kiểm tra, đánh giá ATTT trước khi đưa vào vận hành.</t>
  </si>
  <si>
    <t>- Có cam kết của nhà phát triển bảo đảm bí mật và bản quyền của phần mềm.</t>
  </si>
  <si>
    <t>- Có kiểm tra, đánh giá an toàn thông tin HT phần mềm trước khi đưa vào sử dụng.</t>
  </si>
  <si>
    <t>- Quản lý tốt hồ sơ hợp đồng, thử nghiệm, nghiệm thu và mã nguồn phần mềm.</t>
  </si>
  <si>
    <t>- Thực hiện quy trình thử nghiệm, nghiệm thu HTTT trước khi bàn giao sử dụng.</t>
  </si>
  <si>
    <t>- Báo cáo nghiệm thu HTTT có được xác nhận của bộ phận chuyên trách và phê duyệt của lãnh đạo trước khi đưa vào sử dụng.</t>
  </si>
  <si>
    <t>- Quản lý các khâu vận hành, cập nhật, sao lưu dự phòng hoạt động hệ thống.</t>
  </si>
  <si>
    <t>- Quản lý cấu hình, tối ưu hóa bảo mật cho thiết bị hệ thống.</t>
  </si>
  <si>
    <t>- Khôi phục hệ thống mạng sau khi xảy ra sự cố.</t>
  </si>
  <si>
    <t>- Quản lý, vận hành, truy cập mạng và quản trị máy chủ và dịch vụ; Cập nhật, sao lưu dự phòng.</t>
  </si>
  <si>
    <t>- Sao lưu dự phòng và khôi phục dữ liệu; Cập nhật đồng bộ dữ liệu.</t>
  </si>
  <si>
    <t>- Quy trình áp dụng mã hóa, quản lý và sử dụng khóa bí mật và dữ liệu mã hóa.</t>
  </si>
  <si>
    <t>- Cơ chế kiểm tra tính nguyên vẹn của dữ liệu trong lưu trữ và trao đổi dữ liệu.</t>
  </si>
  <si>
    <t>- Quản lý, vận hành hoạt động; Cấu hình tối ưu và tăng cường bảo mật cho thiết bị đầu cuối.</t>
  </si>
  <si>
    <t>- Quản lý truy cập của thiết bị đầu cuối; Cài đặt, kết nối và gỡ bỏ thiết bị đầu cuối trong hệ thống.</t>
  </si>
  <si>
    <t>- Quản lý kiểm tra, xử lý điểm yếu an toàn thông tin cho thiết bị đầu cuối trước khi sử dụng.</t>
  </si>
  <si>
    <t>Thực hiện tốt các nội dung nào về quản lý an toàn người sử dụng đầu cuối?</t>
  </si>
  <si>
    <t>- Có quy trình quản lý truy cập, sử dụng tài nguyên nội bộ.</t>
  </si>
  <si>
    <t>- Có quy trình quản lý truy cập mạng và tài nguyên trên Internet.</t>
  </si>
  <si>
    <t>- Có quy trình cài đặt và sử dụng máy tính an toàn.</t>
  </si>
  <si>
    <t>Các biện pháp quản lý rủi ro ATTT, giám sát và quản lý ứng cứu sự cố ATTT.</t>
  </si>
  <si>
    <t>Thực hiện tốt các nội dung nào về quản lý rủi ro ATTT?</t>
  </si>
  <si>
    <t>Thực hiện tốt các nội dung nào về quản lý giám sát an toàn HTTT?</t>
  </si>
  <si>
    <t>- Có kế hoạch giám sát phát hiện nguy cơ mất ATTT: Quản lý, vận hành hệ thống giám sát; Quản lý đối tượng giám sát, quản trị hệ thống giám sát, quản lý nhật ký hệ thống.</t>
  </si>
  <si>
    <t>- Có cơ chế phối hợp với các nhóm chuyên gia, bên cung cấp dịch vụ hỗ trợ trong việc xử lý, khắc phục điểm yếu ATTT.</t>
  </si>
  <si>
    <t>- Kiểm tra, đánh giá và xử lý điểm yếu ATTT cho HTTT, máy chủ, dịch vụ trước khi đưa vào sử dụng hoặc khi có thông tin cảnh báo;  Có phương án xử lý tạm thời khi điểm yếu ATTT không/chưa có khả năng khắc phục.</t>
  </si>
  <si>
    <t>- Có quy định chia sẻ thông tin, báo cáo sự cố, điều phối ứng cứu sự cố. Có cơ chế phối hợp với cơ quan chức năng, các chuyên gia, bên cung cấp dịch vụ hỗ trợ trong xử lý, khắc phục sự cố.</t>
  </si>
  <si>
    <t>- Thực hiện các bước khôi phục hệ thống, dữ liệu, dịch vụ, khắc phục thiệt hại.</t>
  </si>
  <si>
    <t>- Định kỳ thường xuyên tổ chức diễn tập phản ứng khẩn cấp với sự cố ATTTM.</t>
  </si>
  <si>
    <t>- Định kỳ đánh giá hiệu quả và hoàn thiện các quy định, quy trình thao tác chuẩn phản ứng với sự cố.</t>
  </si>
  <si>
    <t>+ Bảo mật truy cập qua mạng không dây và các thiết bị đầu cuối.</t>
  </si>
  <si>
    <t>Các biện pháp kỹ thuật, công nghệ bảo đảm an toàn mạng đang được sử dụng</t>
  </si>
  <si>
    <t>+ Hệ thống thiết bị sensor ghi log-file phát hiện sự cố và mối đe dọa ATTT đối với mạng.</t>
  </si>
  <si>
    <t>+ Hệ thống giám sát và quản lý sự kiện an toàn thông tin (SOC-Security Operation Center / SIEM- Security Incident &amp; Event Management).</t>
  </si>
  <si>
    <t>+ Giải pháp phân chia hệ thống mạng thành các vùng mạng chức năng với các chính sách quản lý và biện pháp kỹ thuật ATTTM phù hợp.</t>
  </si>
  <si>
    <t>+ Hệ thống phòng chống tấn công DoS/DDoS.</t>
  </si>
  <si>
    <t>+ Hệ thống phát hiện xâm nhập (IDS/IPS) trong mạng.</t>
  </si>
  <si>
    <t>+ Tường lửa cho toàn mạng (Network Firewall).</t>
  </si>
  <si>
    <t>+ Phần mềm chống virus mức mạng (Anti-Virus).</t>
  </si>
  <si>
    <t>+ Bảo vệ kênh truyền bằng công nghệ mã hóa và xác thực.</t>
  </si>
  <si>
    <t>+ Kiểm soát mọi kênh truy cập có bắt buộc định kỳ thay đổi mật khẩu người dùng.</t>
  </si>
  <si>
    <t>+ Kiểm soát mọi kênh truy cập có giải pháp hạn chế đăng nhập tự động (tấn công kiểu từ điển) và/hoặc có yêu cầu xác thực hai yếu tố người dùng.</t>
  </si>
  <si>
    <t>Các công nghệ, biện pháp kỹ thuật bảo vệ các hệ thống máy chủ  đang được sử dụng</t>
  </si>
  <si>
    <t>+ Hệ thống quản lý thu thập và phân tích log-file phát hiện sự cố và mối đe dọa ATTT.</t>
  </si>
  <si>
    <t>+ Hệ thống phát hiện và chống tấn công xâm nhập máy chủ (IDS/IPS).</t>
  </si>
  <si>
    <t>+ Tường lửa (Firewall) cho máy chủ.</t>
  </si>
  <si>
    <t>+ Phần mềm chống virus mã độc (Anti-Virus).</t>
  </si>
  <si>
    <t>+ Quản lý phân chia người dùng theo đặc quyền và có theo dõi phát hiện tài khoản người dùng lạ trong hệ thống.</t>
  </si>
  <si>
    <t>+ Quản lý truy cập và chống tấn công leo thang đặc quyền.</t>
  </si>
  <si>
    <t>+ Bảo mật thiết bị di động và thiết bị đầu cuối truy cập từ xa.</t>
  </si>
  <si>
    <t>+ Sử dụng hệ thống máy chủ dự phòng nóng (chạy song song, on-line).</t>
  </si>
  <si>
    <t>+ Sử dụng hệ thống máy chủ dự trữ (dự phòng off-line).</t>
  </si>
  <si>
    <t>Các công nghệ, biện pháp kỹ thuật  phù hợp bảo vệ các ứng dụng  đang được sử dụng</t>
  </si>
  <si>
    <t>Các biện pháp kỹ thuật, công nghệ phù hợp bảo vệ dữ liệu  đang được sử dụng</t>
  </si>
  <si>
    <t>HTTT
nội bộ</t>
  </si>
  <si>
    <t>HTTT
công cộng</t>
  </si>
  <si>
    <t>+ Hệ thống ghi nhật ký (log-file) các ứng dụng.</t>
  </si>
  <si>
    <t>+ Hệ thống quản lý và phân tích log-file.</t>
  </si>
  <si>
    <t>+ Quản lý truy cập có xác thực nhiều bước.</t>
  </si>
  <si>
    <t>+ Tường lửa mức ứng dụng (ví dụ web-firewall,…).</t>
  </si>
  <si>
    <t>+ Lọc nội dung Web.</t>
  </si>
  <si>
    <t>+ Bộ lọc chống thư rác (Anti-Spam).</t>
  </si>
  <si>
    <t>Các biện pháp kỹ thuật, công nghệ  phù hợp bảo đảm an toàn vật lý  đang được sử dụng</t>
  </si>
  <si>
    <t>+ Giải pháp lựa chọn vị trí vật lý.</t>
  </si>
  <si>
    <t>+ Giải pháp kiểm soát truy cập vật lý.</t>
  </si>
  <si>
    <t>+ Giải pháp chống trộm, chống phá hoại .</t>
  </si>
  <si>
    <t>+ Giải pháp chống sét.</t>
  </si>
  <si>
    <t>+ Hệ thống chống cháy nổ.</t>
  </si>
  <si>
    <t>+ Giải pháp chống ẩm và chống thấm.</t>
  </si>
  <si>
    <t>+ Giải pháp chống bụi và tĩnh điện.</t>
  </si>
  <si>
    <t>+ Giải pháp kiểm soát nhiệt độ và độ ẩm.</t>
  </si>
  <si>
    <t>+ Hệ thống nguồn cung cấp điện dự phòng.</t>
  </si>
  <si>
    <t>+ Giải pháp bảo vệ điện từ trường.</t>
  </si>
  <si>
    <t>Khi hệ thống của đơn vị gặp sự cố mất ATTTM, quý vị đã báo cáo/thông báo tin này đi đâu?</t>
  </si>
  <si>
    <t>Báo và hợp tác với đơn vị Bộ TTTT</t>
  </si>
  <si>
    <t xml:space="preserve">                     Phản ứng
Loại sự cố, 
nguy cơ ATTTM</t>
  </si>
  <si>
    <t>Số vụ đã phát hiện và ngăn chặn sớm, chưa gây ra thiệt hại.</t>
  </si>
  <si>
    <t>Số vụ tấn công đã bị xâm nhập, lây nhiễm mã độc, nhưng chỉ gây ra thiệt hại nhỏ.</t>
  </si>
  <si>
    <t>Nhằm thể hiện kỹ năng tấn công.</t>
  </si>
  <si>
    <t>Phá hoại hệ thống có chủ đích.</t>
  </si>
  <si>
    <t>Nhằm chiếm dụng tài nguyên hệ thống để dẫn tới những cuộc tấn công nặc danh.</t>
  </si>
  <si>
    <t>Thù hằn cá nhân (ví dụ: cán bộ hoặc người ngoài có thù hằn cá nhân).</t>
  </si>
  <si>
    <t>Nhằm tạo lợi thế cạnh tranh thương mại (ví dụ: tình báo công nghiệp).</t>
  </si>
  <si>
    <t>Chiếm đoạt tài nguyên hệ thống của cơ quan để sử dụng cho mục đích cá nhân.</t>
  </si>
  <si>
    <t>Bị tấn công từ nước ngoài do các nguyên nhân liên quan đến chủ quyền.</t>
  </si>
  <si>
    <t>Tạo nguồn thu tài chính bất hợp pháp.</t>
  </si>
  <si>
    <t>- Doanh nghiệp gia công bên ngoài (nhân viên) Outsourcing company (employees).</t>
  </si>
  <si>
    <t>- Các thế lực đến từ nước ngoài.</t>
  </si>
  <si>
    <t>Lãnh đạo chưa hỗ trợ đúng mức cần thiết cho ATTTM.</t>
  </si>
  <si>
    <t>Sự thiếu hiểu biết về ATTTM trong đơn vị, thiếu cán bộ am hiểu kỹ thuật và quản lý ATTTM.</t>
  </si>
  <si>
    <t>Việc nâng cao nhận thức và mặt bằng kiến thức cho người sử dụng máy tính về ATTTM.</t>
  </si>
  <si>
    <t>Việc xác định đúng mức độ ưu tiên của ATTTM trong tương quan chung với các vấn đề khác của đơn vị.</t>
  </si>
  <si>
    <t>Việc áp dụng đúng các nguyên tắc quản lý rủi ro (Risk Management principles) cho hệ thống thông tin.</t>
  </si>
  <si>
    <t>Việc giám sát phát hiện, cảnh báo sớm các cuộc tấn công mạng.</t>
  </si>
  <si>
    <t>Việc cập nhật kịp thời những cách thức tấn công hay những những điểm yếu mới xuất hiện.</t>
  </si>
  <si>
    <t>Không đủ khả năng phản ứng nhanh và xử lý chính xác khi xảy ra những vụ tấn công qua mạng.</t>
  </si>
  <si>
    <t>Việc quản lý chặt chẽ cấu hình hệ thống mạng (Configuration Management).</t>
  </si>
  <si>
    <t>Những hệ thống máy tính không được quản lý tốt.</t>
  </si>
  <si>
    <t>Kinh phí/ngân sách danh cho ATTTM quá thiếu so với mặt bằng chung.</t>
  </si>
  <si>
    <t xml:space="preserve">- Thu thập, lưu trữ và bảo vệ thông tin giám sát; Theo dõi, phân tích kết quả giám sát. </t>
  </si>
  <si>
    <t>- Phát cảnh báo sự cố phát hiện được, trao đổi chia sẻ thông tin cảnh báo và sự cố theo quy định.</t>
  </si>
  <si>
    <t>- Tổ chức giám sát an toàn cho HTTT liên tục 24/7 có đồng bộ thời gian HTTT với hệ thống giám sát.</t>
  </si>
  <si>
    <t>Trường hợp đang thuê, hãy nêu tên của tổ chức, doanh nghiệp đang cung cấp dịch vụ:</t>
  </si>
  <si>
    <t xml:space="preserve">Trong năm nay đơn vị có thuê ngoài phát triển phần mềm nội bộ (phát triển riêng) cho mình không? </t>
  </si>
  <si>
    <t xml:space="preserve">                                  Các khâu quản lý                                                 nhân sự
Mức độ thực hiện                              
                </t>
  </si>
  <si>
    <t>- HTTT của đơn vị được giám sát ATTT bằng cách nào?</t>
  </si>
  <si>
    <t xml:space="preserve">   * Thuê dịch vụ giám sát của tổ chức, doanh nghiệp.</t>
  </si>
  <si>
    <t xml:space="preserve">   * Tự thực hiện giám sát do đã đầu tư hệ thống kỹ thuật.</t>
  </si>
  <si>
    <t>Phân loại số lượng HTTT do đơn vị được giao quản lý</t>
  </si>
  <si>
    <t xml:space="preserve">Việc quản lý cán bộ vận hành, khai thác, sử dụng hệ thống của đơn vị có tuân thủ các chính sách về ATTT hay không?  </t>
  </si>
  <si>
    <t>Đơn vị có ban hành quy trình thao tác chuẩn để phản ứng với các sự cố mất ATTT hay không?</t>
  </si>
  <si>
    <t>- Đánh giá mức độ thực hiện một số biện pháp quản lý ATTTM quan trọng cho HTTT</t>
  </si>
  <si>
    <t>Với tình hình hiện tại thì trong thời gian tới, đối tượng đe dọa tới ATTTM của hệ thống mà quý đơn vị lo ngại nhất là gì ?  (Ghi các số 1/2/3 tương ứng với các hạng mục lo ngại nhất, nhì và ba, còn lại để trống)</t>
  </si>
  <si>
    <t xml:space="preserve">Theo quý đơn vị những động cơ nào được nghi ngờ là nguyên nhân gây ra những hành động tấn công ở trên?  </t>
  </si>
  <si>
    <t>- Những mối đe dọa khác (vui lòng ghi rõ vào hai ô dưới):</t>
  </si>
  <si>
    <t>a. Tổng số cán bộ nhân viên đã từng được hướng dẫn kỹ năng cơ bản để tự bảo đảm ATTT.</t>
  </si>
  <si>
    <t>b. Tổng số cán bộ nhân viên đã từng được qua lớp tập huấn về ATTTM.</t>
  </si>
  <si>
    <t>a. Tổng số cán bộ kỹ thuật về ATTT, CNTT của đơn vị</t>
  </si>
  <si>
    <t>b. Tổng số cán bộ kỹ thuật về ATTT, CNTT của đơn vị được đào tạo, tập huấn, nâng cao nhận thức về ATTTM</t>
  </si>
  <si>
    <t>- Cán bộ đang làm việc tại đơn vị.</t>
  </si>
  <si>
    <t>- Cán bộ đã nghỉ việc tại đơn vị.</t>
  </si>
  <si>
    <r>
      <t xml:space="preserve">Đơn vị có ban hành quy định riêng hoặc có áp dụng quy chế chung về bảo đảm ATTTM không?
</t>
    </r>
    <r>
      <rPr>
        <i/>
        <sz val="9"/>
        <color rgb="FFFF6600"/>
        <rFont val="Calibri"/>
        <family val="2"/>
      </rPr>
      <t/>
    </r>
  </si>
  <si>
    <t>Quản lý thiết kế, xây dựng an toàn HTTT</t>
  </si>
  <si>
    <t>Đơn vị bảo đảm ATTTM thường xuyên bằng cách nào?</t>
  </si>
  <si>
    <t>- Quản lý cài đặt, gỡ bỏ phần mềm, dịch vụ trên máy chủ; Quản lý kết nối và gỡ bỏ hệ thống máy chủ và dịch vụ khỏi hệ thống.</t>
  </si>
  <si>
    <t>- Truy cập các trang thông tin trên mạng; Gửi nhận tập tin qua môi trường mạng và các phương tiện lưu trữ di động.</t>
  </si>
  <si>
    <t>- Thực hiện phân loại, xác định giá trị và trách nhiệm về sở hữu tài sản thông tin trong hệ thống.</t>
  </si>
  <si>
    <t>- Quản lý, cập nhật danh mục điểm yếu ATTT liên quan đến các thành phần của HTTT.</t>
  </si>
  <si>
    <t>- Có quy trình khôi phục lại hệ thống sau khi xử lý điểm yếu ATTT thất bại.</t>
  </si>
  <si>
    <t>Thực hiện tốt các nội dung nào về quản lý ứng cứu sự cố ATTT?</t>
  </si>
  <si>
    <t>Những vấn đề khó khăn nhất mà đơn vị gặp phải trong việc bảo đảm ATTTM cho HTTT là gì? (Ghi các số 1/2/3 tương ứng với các hạng mục lo ngại nhất, nhì và ba, còn lại để trống)</t>
  </si>
  <si>
    <t xml:space="preserve">Tổng số lần đơn vị đã thực hiện kiểm tra đánh giá ATTTM định kỳ cho HTTT của mình trong năm 2019? </t>
  </si>
  <si>
    <t>Tổng số lần đơn vị đã tổ chức hay tham gia diễn tập bảo đảm ATTTM cho HTTT của mình trong năm 2019?</t>
  </si>
  <si>
    <t>Các vấn đề khác (vui lòng ghi rõ vào hai ô dưới):</t>
  </si>
  <si>
    <t>Văn bản tham chiếu
 (Số QĐ/ngày ký)</t>
  </si>
  <si>
    <t>Nội dung tham chiếu</t>
  </si>
  <si>
    <t>Nội dung tham chiếu (Tên giải pháp, phiên bản sử dụng..)</t>
  </si>
  <si>
    <t>Trường hợp cơ quan đánh giá ATTTM định kỳ là tự thực hiện hay thuê dịch vụ đơn vị độc lập?</t>
  </si>
  <si>
    <t xml:space="preserve">Nội dung tham chiếu </t>
  </si>
  <si>
    <t>Đề nghị thống kê số lượng các hệ thống thông tin Quý cơ quan đã xác định và phê duyệt cấp độ:</t>
  </si>
  <si>
    <t>Có cơ chế và đầu mối liên hệ phối hợp với các cơ quan, tổ chức có thẩm quyền quản lý/ điều phối ứng cứu về ATTTM</t>
  </si>
  <si>
    <t>Quản lý thiết kế, xây dựng hệ thống trong năm 2019:</t>
  </si>
  <si>
    <t>Đánh giá quản lý vận hành ATTT cho HTTT trong năm 2019</t>
  </si>
  <si>
    <t>VIII. Hoạt động thực tiễn năm 2019</t>
  </si>
  <si>
    <t xml:space="preserve">Trong năm 2019 đơn vị đã phát hiện được bao nhiêu vụ việc mất ATTTM nhưng chưa gây ra thiệt hại hoặc chỉ  gây ra thiệt hại nhỏ? </t>
  </si>
  <si>
    <t>Số sự cố ATTTM ít nghiêm trọng năm 2019</t>
  </si>
  <si>
    <t>Số vụ tấn công, mất ATTTM nghiêm trọng (gây ra hậu quả lớn về kinh tế, gián đoạn dịch vụ mạng, lộ lọt thông tin quan trọng…) đã xảy ra năm 2019</t>
  </si>
  <si>
    <t>THÔNG TIN NGƯỜI ĐIỀN PHIẾU</t>
  </si>
  <si>
    <t>Họ và tên</t>
  </si>
  <si>
    <t>Bộ phận công tác</t>
  </si>
  <si>
    <t>Chức vụ</t>
  </si>
  <si>
    <t>Email</t>
  </si>
  <si>
    <t>Điện thoại di động</t>
  </si>
  <si>
    <t>,ngày        tháng     năm  2020</t>
  </si>
  <si>
    <t>MẪU BÁO CÁO SỐ 2: PHỤC VỤ ĐÁNH GIÁ MỨC ĐỘ ATTT MẠNG 2019</t>
  </si>
  <si>
    <r>
      <t>Tên đơn vị báo cáo:</t>
    </r>
    <r>
      <rPr>
        <i/>
        <sz val="9"/>
        <rFont val="Times New Roman"/>
        <family val="1"/>
      </rPr>
      <t xml:space="preserve">  …………………………………………………………………………………………….…. ……………….</t>
    </r>
  </si>
  <si>
    <r>
      <t>Trực thuộc:</t>
    </r>
    <r>
      <rPr>
        <i/>
        <sz val="9"/>
        <rFont val="Times New Roman"/>
        <family val="1"/>
      </rPr>
      <t xml:space="preserve">  …………………………………………………………………………………………….…. ………………………………………..</t>
    </r>
  </si>
  <si>
    <r>
      <t xml:space="preserve">Số </t>
    </r>
    <r>
      <rPr>
        <b/>
        <sz val="9"/>
        <rFont val="Times New Roman"/>
        <family val="1"/>
      </rPr>
      <t>HTTT nội bộ đơn vị</t>
    </r>
    <r>
      <rPr>
        <sz val="9"/>
        <rFont val="Times New Roman"/>
        <family val="1"/>
      </rPr>
      <t xml:space="preserve"> (chỉ người trong đơn vị sử dụng)</t>
    </r>
  </si>
  <si>
    <r>
      <t xml:space="preserve">Số </t>
    </r>
    <r>
      <rPr>
        <b/>
        <sz val="9"/>
        <rFont val="Times New Roman"/>
        <family val="1"/>
      </rPr>
      <t>HTTT công cộng</t>
    </r>
    <r>
      <rPr>
        <sz val="9"/>
        <rFont val="Times New Roman"/>
        <family val="1"/>
      </rPr>
      <t xml:space="preserve"> (có người ngoài đơn vị sử dụng)</t>
    </r>
  </si>
  <si>
    <r>
      <t xml:space="preserve">Quý đơn vị cung cấp </t>
    </r>
    <r>
      <rPr>
        <b/>
        <sz val="9"/>
        <rFont val="Times New Roman"/>
        <family val="1"/>
      </rPr>
      <t>bao nhiêu dịch vụ độc lập (trọn gói)</t>
    </r>
    <r>
      <rPr>
        <sz val="9"/>
        <rFont val="Times New Roman"/>
        <family val="1"/>
      </rPr>
      <t xml:space="preserve"> sử dụng phục vụ cộng đồng trên mạng internet?</t>
    </r>
  </si>
  <si>
    <t>I. Chính sách ATTTM</t>
  </si>
  <si>
    <t>II. Tổ chức và quản lý nhân lực bảo đảm ATTTM</t>
  </si>
  <si>
    <r>
      <t xml:space="preserve">Tuyển dụng cán bộ </t>
    </r>
    <r>
      <rPr>
        <sz val="9"/>
        <rFont val="Times New Roman"/>
        <family val="1"/>
      </rPr>
      <t>phù hợp về chuyên môn, kiến thức ATTT cho vị trí</t>
    </r>
  </si>
  <si>
    <r>
      <t xml:space="preserve">Quản lý quá trình làm việc, </t>
    </r>
    <r>
      <rPr>
        <sz val="9"/>
        <rFont val="Times New Roman"/>
        <family val="1"/>
      </rPr>
      <t>đáp ứng yêu cầu kiểm tra, bồi dưỡng ATTT</t>
    </r>
  </si>
  <si>
    <r>
      <t xml:space="preserve">Thủ tục ATTT khi chấm dứt công việc </t>
    </r>
    <r>
      <rPr>
        <sz val="9"/>
        <rFont val="Times New Roman"/>
        <family val="1"/>
      </rPr>
      <t xml:space="preserve">(hủy quyền, thu hồi tài nguyên mạng) </t>
    </r>
  </si>
  <si>
    <t>III. Trình độ, nhận thức và đào tạo bồi dưỡng về ATTT</t>
  </si>
  <si>
    <r>
      <t>Tổng số cán bộ kỹ thuật có trình độ tương đương trung cấp về ATTT</t>
    </r>
    <r>
      <rPr>
        <i/>
        <sz val="9"/>
        <rFont val="Times New Roman"/>
        <family val="1"/>
      </rPr>
      <t>.</t>
    </r>
  </si>
  <si>
    <t>IV. Về tổ chức triển khai bảo đảm ATTTM</t>
  </si>
  <si>
    <r>
      <t>V. Bố trí kinh phí</t>
    </r>
    <r>
      <rPr>
        <sz val="9"/>
        <color rgb="FFFF6600"/>
        <rFont val="Calibri"/>
        <family val="2"/>
      </rPr>
      <t/>
    </r>
  </si>
  <si>
    <t>VI. Biện pháp quản lý</t>
  </si>
  <si>
    <r>
      <t xml:space="preserve">cho lần đầu tiên 
</t>
    </r>
    <r>
      <rPr>
        <sz val="9"/>
        <rFont val="Times New Roman"/>
        <family val="1"/>
      </rPr>
      <t>(số tháng)</t>
    </r>
  </si>
  <si>
    <r>
      <t xml:space="preserve">lần cuối - mới nhất 
</t>
    </r>
    <r>
      <rPr>
        <sz val="9"/>
        <rFont val="Times New Roman"/>
        <family val="1"/>
      </rPr>
      <t>(số tháng)</t>
    </r>
  </si>
  <si>
    <t>VII. Biện pháp kỹ thuật, công nghệ đang áp dụng</t>
  </si>
  <si>
    <r>
      <t xml:space="preserve">Các biện pháp kỹ thuật, công nghệ phù hợp </t>
    </r>
    <r>
      <rPr>
        <b/>
        <sz val="9"/>
        <rFont val="Times New Roman"/>
        <family val="1"/>
      </rPr>
      <t xml:space="preserve">bảo đảm an toàn mạng </t>
    </r>
    <r>
      <rPr>
        <sz val="9"/>
        <rFont val="Times New Roman"/>
        <family val="1"/>
      </rPr>
      <t>nào đang được sử dụng</t>
    </r>
    <r>
      <rPr>
        <b/>
        <sz val="9"/>
        <rFont val="Times New Roman"/>
        <family val="1"/>
      </rPr>
      <t xml:space="preserve"> </t>
    </r>
    <r>
      <rPr>
        <sz val="9"/>
        <rFont val="Times New Roman"/>
        <family val="1"/>
      </rPr>
      <t>cho các HTTT nội bộ và HTTT công cộng? Lần làm mới gần đây nhất là mm-yyyy khi nào?</t>
    </r>
  </si>
  <si>
    <r>
      <t xml:space="preserve">Các biện pháp kỹ thuật, công nghệ được áp dụng để </t>
    </r>
    <r>
      <rPr>
        <b/>
        <sz val="9"/>
        <rFont val="Times New Roman"/>
        <family val="1"/>
      </rPr>
      <t>bảo vệ các hệ thống máy chủ</t>
    </r>
    <r>
      <rPr>
        <sz val="9"/>
        <rFont val="Times New Roman"/>
        <family val="1"/>
      </rPr>
      <t xml:space="preserve"> trong các HTTT nội bộ và HTTT công cộng? Lần làm mới gần đây nhất là khi nào mm-yyyy?</t>
    </r>
  </si>
  <si>
    <r>
      <t xml:space="preserve">Các biện pháp kỹ thuật, công nghệ đang được áp dụng để </t>
    </r>
    <r>
      <rPr>
        <b/>
        <sz val="9"/>
        <rFont val="Times New Roman"/>
        <family val="1"/>
      </rPr>
      <t xml:space="preserve">bảo vệ các ứng dụng </t>
    </r>
    <r>
      <rPr>
        <sz val="9"/>
        <rFont val="Times New Roman"/>
        <family val="1"/>
      </rPr>
      <t>trong các HTTT nội bộ và HTTT công cộng? Lần làm mới gần đây nhất là khi nào mm-yyyy?</t>
    </r>
  </si>
  <si>
    <r>
      <t xml:space="preserve">Các biện pháp kỹ thuật, công nghệ phù hợp đang được áp dụng để </t>
    </r>
    <r>
      <rPr>
        <b/>
        <sz val="9"/>
        <rFont val="Times New Roman"/>
        <family val="1"/>
      </rPr>
      <t xml:space="preserve">bảo vệ dữ liệu </t>
    </r>
    <r>
      <rPr>
        <sz val="9"/>
        <rFont val="Times New Roman"/>
        <family val="1"/>
      </rPr>
      <t>cho các HTTT nội bộ và HTTT công cộng? Lần làm mới gần đây nhất là khi nào mm-yyyy?</t>
    </r>
  </si>
  <si>
    <r>
      <t xml:space="preserve">Các biện pháp kỹ thuật, công nghệ phù hợp đang được áp dụng để </t>
    </r>
    <r>
      <rPr>
        <b/>
        <sz val="9"/>
        <rFont val="Times New Roman"/>
        <family val="1"/>
      </rPr>
      <t>bảo đảm an toàn về mặt vật lý</t>
    </r>
    <r>
      <rPr>
        <sz val="9"/>
        <rFont val="Times New Roman"/>
        <family val="1"/>
      </rPr>
      <t xml:space="preserve"> cho các HTTT nội bộ và HTTT công cộng? Lần làm mới gần đây  nhất là khi nào mm-yyyy?</t>
    </r>
  </si>
  <si>
    <r>
      <t xml:space="preserve">- Tội phạm máy tính như </t>
    </r>
    <r>
      <rPr>
        <i/>
        <sz val="8"/>
        <rFont val="Times New Roman"/>
        <family val="1"/>
      </rPr>
      <t>hacker</t>
    </r>
    <r>
      <rPr>
        <sz val="8"/>
        <rFont val="Times New Roman"/>
        <family val="1"/>
      </rPr>
      <t xml:space="preserve"> bất hợp pháp.</t>
    </r>
  </si>
  <si>
    <r>
      <t>- Đối thủ cạnh tranh (</t>
    </r>
    <r>
      <rPr>
        <i/>
        <sz val="8"/>
        <rFont val="Times New Roman"/>
        <family val="1"/>
      </rPr>
      <t>gián điệp công nghiệp</t>
    </r>
    <r>
      <rPr>
        <sz val="8"/>
        <rFont val="Times New Roman"/>
        <family val="1"/>
      </rPr>
      <t>).</t>
    </r>
  </si>
  <si>
    <r>
      <t>- Băng nhóm tội phạm máy tính có tổ chức (</t>
    </r>
    <r>
      <rPr>
        <i/>
        <sz val="8"/>
        <rFont val="Times New Roman"/>
        <family val="1"/>
      </rPr>
      <t>khủng bố mạng</t>
    </r>
    <r>
      <rPr>
        <sz val="8"/>
        <rFont val="Times New Roman"/>
        <family val="1"/>
      </rPr>
      <t xml:space="preserve"> v.v…).</t>
    </r>
  </si>
  <si>
    <r>
      <t xml:space="preserve">Lãnh đạo Đơn vị trực thuộc
</t>
    </r>
    <r>
      <rPr>
        <i/>
        <sz val="11"/>
        <color theme="1"/>
        <rFont val="Times New Roman"/>
        <family val="1"/>
      </rPr>
      <t>(Ký số)</t>
    </r>
  </si>
  <si>
    <t>ĐỐI TƯỢNG: CÁC ĐƠN VỊ TRỰC THUỘC CƠ QUAN CÁC BỘ, CƠ QUAN NGANG BỘ, TỈNH, THÀNH PHỐ 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</si>
</sst>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41" x14ac:knownFonts="1">
    <font>
      <sz val="11"/>
      <color theme="1"/>
      <name val="Arial"/>
      <family val="2"/>
      <scheme val="minor"/>
    </font>
    <font>
      <sz val="11"/>
      <color theme="1"/>
      <name val="Arial"/>
      <family val="2"/>
      <scheme val="minor"/>
    </font>
    <font>
      <b/>
      <sz val="9"/>
      <name val="Times New Roman"/>
      <family val="1"/>
    </font>
    <font>
      <i/>
      <sz val="9"/>
      <color rgb="FFFF7C80"/>
      <name val="Calibri"/>
      <family val="2"/>
    </font>
    <font>
      <i/>
      <sz val="9"/>
      <color rgb="FFFF6600"/>
      <name val="Calibri"/>
      <family val="2"/>
    </font>
    <font>
      <sz val="9"/>
      <color rgb="FFFF6600"/>
      <name val="Calibri"/>
      <family val="2"/>
    </font>
    <font>
      <sz val="10"/>
      <name val="Times New Roman"/>
      <family val="1"/>
    </font>
    <font>
      <sz val="9"/>
      <color theme="1"/>
      <name val="Times New Roman"/>
      <family val="1"/>
    </font>
    <font>
      <sz val="10"/>
      <color rgb="FFFF0000"/>
      <name val="Times New Roman"/>
      <family val="1"/>
    </font>
    <font>
      <sz val="10"/>
      <color theme="1"/>
      <name val="Times New Roman"/>
      <family val="1"/>
    </font>
    <font>
      <sz val="11"/>
      <color theme="1"/>
      <name val="Times New Roman"/>
      <family val="1"/>
    </font>
    <font>
      <sz val="9"/>
      <name val="Times New Roman"/>
      <family val="1"/>
    </font>
    <font>
      <i/>
      <sz val="9"/>
      <name val="Times New Roman"/>
      <family val="1"/>
    </font>
    <font>
      <b/>
      <i/>
      <sz val="9"/>
      <name val="Times New Roman"/>
      <family val="1"/>
    </font>
    <font>
      <b/>
      <sz val="12"/>
      <name val="Times New Roman"/>
      <family val="1"/>
    </font>
    <font>
      <sz val="9"/>
      <color rgb="FFFF0000"/>
      <name val="Times New Roman"/>
      <family val="1"/>
    </font>
    <font>
      <b/>
      <sz val="11"/>
      <name val="Times New Roman"/>
      <family val="1"/>
    </font>
    <font>
      <b/>
      <u/>
      <sz val="9"/>
      <name val="Times New Roman"/>
      <family val="1"/>
    </font>
    <font>
      <b/>
      <u/>
      <sz val="10"/>
      <name val="Times New Roman"/>
      <family val="1"/>
    </font>
    <font>
      <sz val="10"/>
      <color rgb="FF000000"/>
      <name val="Times New Roman"/>
      <family val="1"/>
    </font>
    <font>
      <sz val="9"/>
      <color rgb="FF000000"/>
      <name val="Times New Roman"/>
      <family val="1"/>
    </font>
    <font>
      <b/>
      <sz val="8"/>
      <name val="Times New Roman"/>
      <family val="1"/>
    </font>
    <font>
      <b/>
      <sz val="8"/>
      <color rgb="FFFF0000"/>
      <name val="Times New Roman"/>
      <family val="1"/>
    </font>
    <font>
      <sz val="8"/>
      <name val="Times New Roman"/>
      <family val="1"/>
    </font>
    <font>
      <sz val="8"/>
      <color rgb="FFFF0000"/>
      <name val="Times New Roman"/>
      <family val="1"/>
    </font>
    <font>
      <sz val="8"/>
      <color theme="1"/>
      <name val="Times New Roman"/>
      <family val="1"/>
    </font>
    <font>
      <sz val="8"/>
      <color rgb="FF000000"/>
      <name val="Times New Roman"/>
      <family val="1"/>
    </font>
    <font>
      <b/>
      <sz val="9"/>
      <color rgb="FFFF0000"/>
      <name val="Times New Roman"/>
      <family val="1"/>
    </font>
    <font>
      <i/>
      <sz val="9"/>
      <color rgb="FFFF0000"/>
      <name val="Times New Roman"/>
      <family val="1"/>
    </font>
    <font>
      <i/>
      <sz val="9"/>
      <color theme="1"/>
      <name val="Times New Roman"/>
      <family val="1"/>
    </font>
    <font>
      <b/>
      <sz val="10"/>
      <name val="Times New Roman"/>
      <family val="1"/>
    </font>
    <font>
      <b/>
      <i/>
      <sz val="10"/>
      <name val="Times New Roman"/>
      <family val="1"/>
    </font>
    <font>
      <b/>
      <i/>
      <sz val="9"/>
      <color rgb="FFFF0000"/>
      <name val="Times New Roman"/>
      <family val="1"/>
    </font>
    <font>
      <b/>
      <i/>
      <sz val="9"/>
      <color theme="1"/>
      <name val="Times New Roman"/>
      <family val="1"/>
    </font>
    <font>
      <sz val="7"/>
      <name val="Times New Roman"/>
      <family val="1"/>
    </font>
    <font>
      <i/>
      <sz val="8"/>
      <name val="Times New Roman"/>
      <family val="1"/>
    </font>
    <font>
      <b/>
      <sz val="11"/>
      <color theme="1"/>
      <name val="Times New Roman"/>
      <family val="1"/>
    </font>
    <font>
      <b/>
      <sz val="10"/>
      <color rgb="FFFF0000"/>
      <name val="Times New Roman"/>
      <family val="1"/>
    </font>
    <font>
      <b/>
      <sz val="10"/>
      <color theme="1"/>
      <name val="Times New Roman"/>
      <family val="1"/>
    </font>
    <font>
      <i/>
      <sz val="11"/>
      <color theme="1"/>
      <name val="Times New Roman"/>
      <family val="1"/>
    </font>
    <font>
      <b/>
      <sz val="13"/>
      <name val="Times New Roman"/>
      <family val="1"/>
    </font>
  </fonts>
  <fills count="5">
    <fill>
      <patternFill patternType="none"/>
    </fill>
    <fill>
      <patternFill patternType="gray125"/>
    </fill>
    <fill>
      <patternFill patternType="solid">
        <fgColor rgb="FFDDF4FF"/>
        <bgColor indexed="64"/>
      </patternFill>
    </fill>
    <fill>
      <patternFill patternType="solid">
        <fgColor theme="7" tint="0.79998168889431442"/>
        <bgColor indexed="64"/>
      </patternFill>
    </fill>
    <fill>
      <patternFill patternType="solid">
        <fgColor theme="8"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s>
  <cellStyleXfs count="2">
    <xf numFmtId="0" fontId="0" fillId="0" borderId="0"/>
    <xf numFmtId="9" fontId="1" fillId="0" borderId="0" applyFont="0" applyFill="0" applyBorder="0" applyAlignment="0" applyProtection="0"/>
  </cellStyleXfs>
  <cellXfs count="490">
    <xf numFmtId="0" fontId="0" fillId="0" borderId="0" xfId="0"/>
    <xf numFmtId="1" fontId="6" fillId="2" borderId="0" xfId="0" applyNumberFormat="1" applyFont="1" applyFill="1"/>
    <xf numFmtId="1" fontId="6" fillId="2" borderId="0" xfId="0" applyNumberFormat="1" applyFont="1" applyFill="1" applyAlignment="1">
      <alignment vertical="top"/>
    </xf>
    <xf numFmtId="1" fontId="6" fillId="2" borderId="0" xfId="0" applyNumberFormat="1" applyFont="1" applyFill="1" applyAlignment="1">
      <alignment horizontal="center" vertical="top"/>
    </xf>
    <xf numFmtId="1" fontId="7" fillId="2" borderId="0" xfId="0" applyNumberFormat="1" applyFont="1" applyFill="1"/>
    <xf numFmtId="1" fontId="8" fillId="0" borderId="0" xfId="0" applyNumberFormat="1" applyFont="1" applyFill="1"/>
    <xf numFmtId="1" fontId="9" fillId="0" borderId="0" xfId="0" applyNumberFormat="1" applyFont="1" applyFill="1"/>
    <xf numFmtId="1" fontId="9" fillId="0" borderId="0" xfId="0" applyNumberFormat="1" applyFont="1" applyFill="1" applyAlignment="1">
      <alignment horizontal="center" vertical="top"/>
    </xf>
    <xf numFmtId="0" fontId="10" fillId="0" borderId="0" xfId="0" applyFont="1"/>
    <xf numFmtId="1" fontId="11" fillId="2" borderId="0" xfId="0" applyNumberFormat="1" applyFont="1" applyFill="1"/>
    <xf numFmtId="1" fontId="15" fillId="0" borderId="0" xfId="0" applyNumberFormat="1" applyFont="1" applyFill="1"/>
    <xf numFmtId="1" fontId="7" fillId="0" borderId="0" xfId="0" applyNumberFormat="1" applyFont="1" applyFill="1"/>
    <xf numFmtId="1" fontId="13" fillId="0" borderId="0" xfId="0" applyNumberFormat="1" applyFont="1" applyFill="1" applyAlignment="1">
      <alignment horizontal="center" vertical="top"/>
    </xf>
    <xf numFmtId="1" fontId="11" fillId="2" borderId="0" xfId="0" applyNumberFormat="1" applyFont="1" applyFill="1" applyAlignment="1">
      <alignment vertical="top"/>
    </xf>
    <xf numFmtId="1" fontId="11" fillId="2" borderId="0" xfId="0" applyNumberFormat="1" applyFont="1" applyFill="1" applyAlignment="1">
      <alignment horizontal="center" vertical="top"/>
    </xf>
    <xf numFmtId="1" fontId="7" fillId="0" borderId="0" xfId="0" applyNumberFormat="1" applyFont="1" applyFill="1" applyAlignment="1">
      <alignment horizontal="center" vertical="top"/>
    </xf>
    <xf numFmtId="1" fontId="16" fillId="2" borderId="0" xfId="0" applyNumberFormat="1" applyFont="1" applyFill="1" applyAlignment="1">
      <alignment vertical="top"/>
    </xf>
    <xf numFmtId="1" fontId="2" fillId="2" borderId="0" xfId="0" applyNumberFormat="1" applyFont="1" applyFill="1" applyAlignment="1">
      <alignment horizontal="center" vertical="top"/>
    </xf>
    <xf numFmtId="1" fontId="17" fillId="2" borderId="0" xfId="0" applyNumberFormat="1" applyFont="1" applyFill="1" applyBorder="1" applyAlignment="1">
      <alignment horizontal="left" vertical="top"/>
    </xf>
    <xf numFmtId="1" fontId="11" fillId="2" borderId="0" xfId="0" applyNumberFormat="1" applyFont="1" applyFill="1" applyBorder="1" applyAlignment="1">
      <alignment horizontal="center" vertical="top"/>
    </xf>
    <xf numFmtId="1" fontId="7" fillId="0" borderId="0" xfId="0" applyNumberFormat="1" applyFont="1" applyFill="1" applyBorder="1" applyAlignment="1">
      <alignment horizontal="center" vertical="top"/>
    </xf>
    <xf numFmtId="1" fontId="15" fillId="0" borderId="0" xfId="0" applyNumberFormat="1" applyFont="1" applyFill="1" applyAlignment="1">
      <alignment horizontal="center" vertical="center"/>
    </xf>
    <xf numFmtId="1" fontId="7" fillId="0" borderId="0" xfId="0" applyNumberFormat="1" applyFont="1" applyFill="1" applyAlignment="1">
      <alignment horizontal="center" vertical="center"/>
    </xf>
    <xf numFmtId="1" fontId="11" fillId="2" borderId="11" xfId="0" applyNumberFormat="1" applyFont="1" applyFill="1" applyBorder="1" applyAlignment="1">
      <alignment horizontal="center" vertical="center" wrapText="1"/>
    </xf>
    <xf numFmtId="1" fontId="11" fillId="2" borderId="12" xfId="0" applyNumberFormat="1" applyFont="1" applyFill="1" applyBorder="1" applyAlignment="1">
      <alignment horizontal="center" vertical="center" wrapText="1"/>
    </xf>
    <xf numFmtId="1" fontId="11" fillId="2" borderId="13" xfId="0" applyNumberFormat="1" applyFont="1" applyFill="1" applyBorder="1" applyAlignment="1">
      <alignment horizontal="center" vertical="center" wrapText="1"/>
    </xf>
    <xf numFmtId="1" fontId="11" fillId="2" borderId="0" xfId="0" applyNumberFormat="1" applyFont="1" applyFill="1" applyBorder="1" applyAlignment="1">
      <alignment horizontal="center" vertical="top" wrapText="1"/>
    </xf>
    <xf numFmtId="1" fontId="2" fillId="2" borderId="13" xfId="0" applyNumberFormat="1" applyFont="1" applyFill="1" applyBorder="1" applyAlignment="1">
      <alignment horizontal="center" vertical="center" wrapText="1"/>
    </xf>
    <xf numFmtId="1" fontId="11" fillId="0" borderId="17" xfId="0" applyNumberFormat="1" applyFont="1" applyFill="1" applyBorder="1" applyAlignment="1" applyProtection="1">
      <alignment horizontal="center" vertical="center" wrapText="1"/>
      <protection locked="0"/>
    </xf>
    <xf numFmtId="1" fontId="11" fillId="0" borderId="14" xfId="0" applyNumberFormat="1" applyFont="1" applyFill="1" applyBorder="1" applyAlignment="1" applyProtection="1">
      <alignment horizontal="center" vertical="center" wrapText="1"/>
      <protection locked="0"/>
    </xf>
    <xf numFmtId="1" fontId="11" fillId="0" borderId="39" xfId="0" applyNumberFormat="1" applyFont="1" applyFill="1" applyBorder="1" applyAlignment="1" applyProtection="1">
      <alignment horizontal="center" vertical="center" wrapText="1"/>
      <protection locked="0"/>
    </xf>
    <xf numFmtId="1" fontId="11" fillId="0" borderId="19" xfId="0" applyNumberFormat="1" applyFont="1" applyFill="1" applyBorder="1" applyAlignment="1" applyProtection="1">
      <alignment horizontal="center" vertical="center" wrapText="1"/>
      <protection locked="0"/>
    </xf>
    <xf numFmtId="1" fontId="11" fillId="0" borderId="9" xfId="0" applyNumberFormat="1" applyFont="1" applyFill="1" applyBorder="1" applyAlignment="1" applyProtection="1">
      <alignment horizontal="center" vertical="center" wrapText="1"/>
      <protection locked="0"/>
    </xf>
    <xf numFmtId="1" fontId="11" fillId="0" borderId="41" xfId="0" applyNumberFormat="1" applyFont="1" applyFill="1" applyBorder="1" applyAlignment="1" applyProtection="1">
      <alignment horizontal="center" vertical="center" wrapText="1"/>
      <protection locked="0"/>
    </xf>
    <xf numFmtId="1" fontId="11" fillId="2" borderId="0" xfId="0" applyNumberFormat="1" applyFont="1" applyFill="1" applyBorder="1" applyAlignment="1">
      <alignment horizontal="left" vertical="top" wrapText="1"/>
    </xf>
    <xf numFmtId="1" fontId="6" fillId="2" borderId="0" xfId="0" applyNumberFormat="1" applyFont="1" applyFill="1" applyBorder="1" applyAlignment="1">
      <alignment horizontal="center" vertical="top" wrapText="1"/>
    </xf>
    <xf numFmtId="1" fontId="11" fillId="2" borderId="0" xfId="0" applyNumberFormat="1" applyFont="1" applyFill="1" applyAlignment="1">
      <alignment vertical="center"/>
    </xf>
    <xf numFmtId="1" fontId="17" fillId="2" borderId="0" xfId="0" applyNumberFormat="1" applyFont="1" applyFill="1" applyBorder="1" applyAlignment="1">
      <alignment horizontal="left" vertical="center"/>
    </xf>
    <xf numFmtId="1" fontId="11" fillId="2" borderId="0" xfId="0" applyNumberFormat="1" applyFont="1" applyFill="1" applyBorder="1" applyAlignment="1">
      <alignment horizontal="center" vertical="center"/>
    </xf>
    <xf numFmtId="1" fontId="11" fillId="0" borderId="2" xfId="0" applyNumberFormat="1" applyFont="1" applyFill="1" applyBorder="1" applyAlignment="1" applyProtection="1">
      <alignment horizontal="center" vertical="center" wrapText="1"/>
      <protection locked="0"/>
    </xf>
    <xf numFmtId="1" fontId="7" fillId="0" borderId="0" xfId="0" applyNumberFormat="1" applyFont="1" applyFill="1" applyBorder="1" applyAlignment="1">
      <alignment horizontal="center" vertical="center"/>
    </xf>
    <xf numFmtId="1" fontId="11" fillId="3" borderId="0" xfId="0" applyNumberFormat="1" applyFont="1" applyFill="1"/>
    <xf numFmtId="1" fontId="17" fillId="3" borderId="0" xfId="0" applyNumberFormat="1" applyFont="1" applyFill="1" applyBorder="1" applyAlignment="1">
      <alignment horizontal="left" vertical="top"/>
    </xf>
    <xf numFmtId="1" fontId="11" fillId="3" borderId="0" xfId="0" applyNumberFormat="1" applyFont="1" applyFill="1" applyBorder="1" applyAlignment="1">
      <alignment horizontal="center" vertical="top"/>
    </xf>
    <xf numFmtId="1" fontId="11" fillId="3" borderId="0" xfId="0" applyNumberFormat="1" applyFont="1" applyFill="1" applyBorder="1" applyAlignment="1">
      <alignment horizontal="left" vertical="top" wrapText="1"/>
    </xf>
    <xf numFmtId="1" fontId="11" fillId="3" borderId="0" xfId="0" applyNumberFormat="1" applyFont="1" applyFill="1" applyBorder="1" applyAlignment="1">
      <alignment horizontal="center" vertical="top" wrapText="1"/>
    </xf>
    <xf numFmtId="1" fontId="18" fillId="2" borderId="0" xfId="0" applyNumberFormat="1" applyFont="1" applyFill="1" applyBorder="1" applyAlignment="1">
      <alignment horizontal="left" vertical="top"/>
    </xf>
    <xf numFmtId="1" fontId="6" fillId="2" borderId="0" xfId="0" applyNumberFormat="1" applyFont="1" applyFill="1" applyBorder="1" applyAlignment="1">
      <alignment horizontal="center" vertical="top"/>
    </xf>
    <xf numFmtId="1" fontId="6" fillId="2" borderId="0" xfId="0" applyNumberFormat="1" applyFont="1" applyFill="1" applyBorder="1" applyAlignment="1">
      <alignment horizontal="left" vertical="top" wrapText="1"/>
    </xf>
    <xf numFmtId="1" fontId="8" fillId="0" borderId="0" xfId="0" applyNumberFormat="1" applyFont="1" applyFill="1" applyAlignment="1">
      <alignment horizontal="center" vertical="center"/>
    </xf>
    <xf numFmtId="1" fontId="9" fillId="0" borderId="0" xfId="0" applyNumberFormat="1" applyFont="1" applyFill="1" applyAlignment="1">
      <alignment horizontal="center" vertical="center"/>
    </xf>
    <xf numFmtId="1" fontId="9" fillId="0" borderId="0" xfId="0" applyNumberFormat="1" applyFont="1" applyFill="1" applyBorder="1" applyAlignment="1">
      <alignment horizontal="center" vertical="top"/>
    </xf>
    <xf numFmtId="1" fontId="2" fillId="2" borderId="0" xfId="0" quotePrefix="1" applyNumberFormat="1" applyFont="1" applyFill="1" applyBorder="1" applyAlignment="1">
      <alignment horizontal="left"/>
    </xf>
    <xf numFmtId="1" fontId="6" fillId="2" borderId="0" xfId="0" applyNumberFormat="1" applyFont="1" applyFill="1" applyBorder="1" applyAlignment="1">
      <alignment vertical="top"/>
    </xf>
    <xf numFmtId="1" fontId="19" fillId="0" borderId="0" xfId="0" applyNumberFormat="1" applyFont="1" applyFill="1" applyBorder="1" applyAlignment="1">
      <alignment horizontal="center" vertical="top"/>
    </xf>
    <xf numFmtId="1" fontId="11" fillId="2" borderId="0" xfId="0" applyNumberFormat="1" applyFont="1" applyFill="1" applyBorder="1" applyAlignment="1">
      <alignment vertical="top"/>
    </xf>
    <xf numFmtId="1" fontId="11" fillId="0" borderId="10" xfId="0" applyNumberFormat="1" applyFont="1" applyFill="1" applyBorder="1" applyAlignment="1" applyProtection="1">
      <alignment horizontal="center" vertical="top" wrapText="1"/>
      <protection locked="0"/>
    </xf>
    <xf numFmtId="1" fontId="20" fillId="0" borderId="0" xfId="0" applyNumberFormat="1" applyFont="1" applyFill="1" applyBorder="1" applyAlignment="1">
      <alignment horizontal="center" vertical="top"/>
    </xf>
    <xf numFmtId="1" fontId="22" fillId="0" borderId="0" xfId="0" applyNumberFormat="1" applyFont="1" applyFill="1" applyAlignment="1">
      <alignment horizontal="center" vertical="center" wrapText="1"/>
    </xf>
    <xf numFmtId="1" fontId="2" fillId="2" borderId="36" xfId="0" applyNumberFormat="1" applyFont="1" applyFill="1" applyBorder="1" applyAlignment="1">
      <alignment horizontal="center" vertical="top" wrapText="1"/>
    </xf>
    <xf numFmtId="1" fontId="11" fillId="2" borderId="15" xfId="0" applyNumberFormat="1" applyFont="1" applyFill="1" applyBorder="1" applyAlignment="1">
      <alignment horizontal="left" vertical="center" wrapText="1"/>
    </xf>
    <xf numFmtId="49" fontId="11" fillId="0" borderId="17" xfId="0" applyNumberFormat="1" applyFont="1" applyFill="1" applyBorder="1" applyAlignment="1" applyProtection="1">
      <alignment horizontal="center" vertical="top" wrapText="1"/>
      <protection locked="0"/>
    </xf>
    <xf numFmtId="1" fontId="11" fillId="2" borderId="7" xfId="0" applyNumberFormat="1" applyFont="1" applyFill="1" applyBorder="1" applyAlignment="1">
      <alignment horizontal="left" vertical="center" wrapText="1"/>
    </xf>
    <xf numFmtId="49" fontId="11" fillId="0" borderId="18" xfId="0" applyNumberFormat="1" applyFont="1" applyFill="1" applyBorder="1" applyAlignment="1" applyProtection="1">
      <alignment horizontal="center" vertical="top" wrapText="1"/>
      <protection locked="0"/>
    </xf>
    <xf numFmtId="1" fontId="11" fillId="4" borderId="7" xfId="0" applyNumberFormat="1" applyFont="1" applyFill="1" applyBorder="1" applyAlignment="1">
      <alignment horizontal="left" vertical="center" wrapText="1"/>
    </xf>
    <xf numFmtId="1" fontId="11" fillId="0" borderId="16" xfId="0" applyNumberFormat="1" applyFont="1" applyFill="1" applyBorder="1" applyAlignment="1">
      <alignment horizontal="center" vertical="center" wrapText="1"/>
    </xf>
    <xf numFmtId="49" fontId="11" fillId="0" borderId="44" xfId="0" applyNumberFormat="1" applyFont="1" applyFill="1" applyBorder="1" applyAlignment="1" applyProtection="1">
      <alignment horizontal="center" vertical="top" wrapText="1"/>
      <protection locked="0"/>
    </xf>
    <xf numFmtId="1" fontId="23" fillId="2" borderId="0" xfId="0" applyNumberFormat="1" applyFont="1" applyFill="1" applyBorder="1" applyAlignment="1">
      <alignment horizontal="center" vertical="top" wrapText="1"/>
    </xf>
    <xf numFmtId="1" fontId="24" fillId="0" borderId="0" xfId="0" applyNumberFormat="1" applyFont="1" applyFill="1" applyAlignment="1">
      <alignment horizontal="center" vertical="center"/>
    </xf>
    <xf numFmtId="1" fontId="23" fillId="2" borderId="0" xfId="0" applyNumberFormat="1" applyFont="1" applyFill="1"/>
    <xf numFmtId="1" fontId="23" fillId="2" borderId="0" xfId="0" applyNumberFormat="1" applyFont="1" applyFill="1" applyBorder="1" applyAlignment="1">
      <alignment vertical="top"/>
    </xf>
    <xf numFmtId="1" fontId="23" fillId="2" borderId="0" xfId="0" applyNumberFormat="1" applyFont="1" applyFill="1" applyBorder="1" applyAlignment="1">
      <alignment horizontal="center" vertical="top"/>
    </xf>
    <xf numFmtId="1" fontId="2" fillId="2" borderId="10" xfId="0" applyNumberFormat="1" applyFont="1" applyFill="1" applyBorder="1" applyAlignment="1">
      <alignment horizontal="center" vertical="center" wrapText="1"/>
    </xf>
    <xf numFmtId="1" fontId="2" fillId="2" borderId="0" xfId="0" applyNumberFormat="1" applyFont="1" applyFill="1" applyBorder="1" applyAlignment="1">
      <alignment horizontal="center" vertical="top" wrapText="1"/>
    </xf>
    <xf numFmtId="1" fontId="25" fillId="0" borderId="0" xfId="0" applyNumberFormat="1" applyFont="1" applyFill="1" applyAlignment="1">
      <alignment horizontal="center" vertical="center"/>
    </xf>
    <xf numFmtId="1" fontId="26" fillId="0" borderId="0" xfId="0" applyNumberFormat="1" applyFont="1" applyFill="1" applyBorder="1" applyAlignment="1">
      <alignment horizontal="center" vertical="top"/>
    </xf>
    <xf numFmtId="1" fontId="11" fillId="2" borderId="54" xfId="0" applyNumberFormat="1" applyFont="1" applyFill="1" applyBorder="1" applyAlignment="1">
      <alignment horizontal="center" vertical="top" wrapText="1"/>
    </xf>
    <xf numFmtId="1" fontId="11" fillId="0" borderId="15" xfId="0" applyNumberFormat="1" applyFont="1" applyFill="1" applyBorder="1" applyAlignment="1" applyProtection="1">
      <alignment horizontal="center" vertical="top" wrapText="1"/>
      <protection locked="0"/>
    </xf>
    <xf numFmtId="1" fontId="11" fillId="0" borderId="7" xfId="0" applyNumberFormat="1" applyFont="1" applyFill="1" applyBorder="1" applyAlignment="1" applyProtection="1">
      <alignment horizontal="center" vertical="top" wrapText="1"/>
      <protection locked="0"/>
    </xf>
    <xf numFmtId="1" fontId="11" fillId="2" borderId="38" xfId="0" applyNumberFormat="1" applyFont="1" applyFill="1" applyBorder="1" applyAlignment="1">
      <alignment horizontal="center" vertical="top" wrapText="1"/>
    </xf>
    <xf numFmtId="1" fontId="11" fillId="0" borderId="8" xfId="0" applyNumberFormat="1" applyFont="1" applyFill="1" applyBorder="1" applyAlignment="1" applyProtection="1">
      <alignment horizontal="center" vertical="top" wrapText="1"/>
      <protection locked="0"/>
    </xf>
    <xf numFmtId="1" fontId="27" fillId="0" borderId="0" xfId="0" applyNumberFormat="1" applyFont="1" applyFill="1" applyAlignment="1">
      <alignment horizontal="center" vertical="center" wrapText="1"/>
    </xf>
    <xf numFmtId="1" fontId="23" fillId="2" borderId="0" xfId="0" applyNumberFormat="1" applyFont="1" applyFill="1" applyBorder="1" applyAlignment="1">
      <alignment horizontal="left" vertical="top" wrapText="1"/>
    </xf>
    <xf numFmtId="9" fontId="11" fillId="0" borderId="2" xfId="1" applyFont="1" applyFill="1" applyBorder="1" applyAlignment="1" applyProtection="1">
      <alignment horizontal="center" vertical="center" wrapText="1"/>
      <protection locked="0"/>
    </xf>
    <xf numFmtId="1" fontId="11" fillId="2" borderId="0" xfId="0" applyNumberFormat="1" applyFont="1" applyFill="1" applyBorder="1" applyAlignment="1">
      <alignment vertical="top" wrapText="1"/>
    </xf>
    <xf numFmtId="1" fontId="2" fillId="2" borderId="0" xfId="0" applyNumberFormat="1" applyFont="1" applyFill="1" applyBorder="1" applyAlignment="1">
      <alignment horizontal="left" vertical="top"/>
    </xf>
    <xf numFmtId="1" fontId="11" fillId="0" borderId="2" xfId="0" applyNumberFormat="1" applyFont="1" applyFill="1" applyBorder="1" applyAlignment="1" applyProtection="1">
      <alignment horizontal="center" vertical="top" wrapText="1"/>
      <protection locked="0"/>
    </xf>
    <xf numFmtId="1" fontId="12" fillId="2" borderId="0" xfId="0" applyNumberFormat="1" applyFont="1" applyFill="1" applyBorder="1" applyAlignment="1">
      <alignment horizontal="center" vertical="top" wrapText="1"/>
    </xf>
    <xf numFmtId="1" fontId="11" fillId="0" borderId="15" xfId="0" applyNumberFormat="1" applyFont="1" applyFill="1" applyBorder="1" applyAlignment="1" applyProtection="1">
      <alignment horizontal="center" vertical="center"/>
      <protection locked="0"/>
    </xf>
    <xf numFmtId="1" fontId="11" fillId="0" borderId="0" xfId="0" applyNumberFormat="1" applyFont="1" applyFill="1" applyBorder="1" applyAlignment="1">
      <alignment horizontal="center" vertical="top" wrapText="1"/>
    </xf>
    <xf numFmtId="1" fontId="11" fillId="0" borderId="7" xfId="0" applyNumberFormat="1" applyFont="1" applyFill="1" applyBorder="1" applyAlignment="1" applyProtection="1">
      <alignment horizontal="center" vertical="center"/>
      <protection locked="0"/>
    </xf>
    <xf numFmtId="1" fontId="11" fillId="0" borderId="8" xfId="0" applyNumberFormat="1" applyFont="1" applyFill="1" applyBorder="1" applyAlignment="1" applyProtection="1">
      <alignment horizontal="center" vertical="center"/>
      <protection locked="0"/>
    </xf>
    <xf numFmtId="1" fontId="11" fillId="0" borderId="0" xfId="0" applyNumberFormat="1" applyFont="1" applyFill="1" applyBorder="1" applyAlignment="1">
      <alignment horizontal="left" vertical="top" wrapText="1"/>
    </xf>
    <xf numFmtId="1" fontId="20" fillId="0" borderId="0" xfId="0" applyNumberFormat="1" applyFont="1" applyFill="1" applyBorder="1" applyAlignment="1">
      <alignment horizontal="left" vertical="top" wrapText="1"/>
    </xf>
    <xf numFmtId="1" fontId="11" fillId="2" borderId="0" xfId="0" applyNumberFormat="1" applyFont="1" applyFill="1" applyBorder="1" applyAlignment="1">
      <alignment horizontal="left" vertical="top"/>
    </xf>
    <xf numFmtId="1" fontId="15" fillId="0" borderId="0" xfId="0" applyNumberFormat="1" applyFont="1" applyFill="1" applyAlignment="1">
      <alignment horizontal="center" vertical="center" wrapText="1"/>
    </xf>
    <xf numFmtId="1" fontId="12" fillId="2" borderId="0" xfId="0" applyNumberFormat="1" applyFont="1" applyFill="1"/>
    <xf numFmtId="1" fontId="12" fillId="2" borderId="0" xfId="0" applyNumberFormat="1" applyFont="1" applyFill="1" applyAlignment="1">
      <alignment horizontal="center" vertical="top"/>
    </xf>
    <xf numFmtId="1" fontId="12" fillId="2" borderId="0" xfId="0" applyNumberFormat="1" applyFont="1" applyFill="1" applyBorder="1" applyAlignment="1">
      <alignment horizontal="left" vertical="top" wrapText="1"/>
    </xf>
    <xf numFmtId="1" fontId="28" fillId="0" borderId="0" xfId="0" applyNumberFormat="1" applyFont="1" applyFill="1" applyAlignment="1">
      <alignment horizontal="center" vertical="center"/>
    </xf>
    <xf numFmtId="1" fontId="29" fillId="0" borderId="0" xfId="0" applyNumberFormat="1" applyFont="1" applyFill="1" applyAlignment="1">
      <alignment horizontal="center" vertical="center"/>
    </xf>
    <xf numFmtId="1" fontId="29" fillId="0" borderId="0" xfId="0" applyNumberFormat="1" applyFont="1" applyFill="1" applyAlignment="1">
      <alignment horizontal="center" vertical="top"/>
    </xf>
    <xf numFmtId="1" fontId="11" fillId="2" borderId="0" xfId="0" applyNumberFormat="1" applyFont="1" applyFill="1" applyAlignment="1">
      <alignment horizontal="center" vertical="center"/>
    </xf>
    <xf numFmtId="1" fontId="9" fillId="0" borderId="0" xfId="0" applyNumberFormat="1" applyFont="1" applyFill="1" applyAlignment="1">
      <alignment vertical="top"/>
    </xf>
    <xf numFmtId="1" fontId="23" fillId="2" borderId="0" xfId="0" applyNumberFormat="1" applyFont="1" applyFill="1" applyBorder="1"/>
    <xf numFmtId="1" fontId="11" fillId="2" borderId="0" xfId="0" applyNumberFormat="1" applyFont="1" applyFill="1" applyAlignment="1"/>
    <xf numFmtId="1" fontId="7" fillId="0" borderId="0" xfId="0" applyNumberFormat="1" applyFont="1" applyFill="1" applyAlignment="1"/>
    <xf numFmtId="1" fontId="2" fillId="2" borderId="22" xfId="0" applyNumberFormat="1" applyFont="1" applyFill="1" applyBorder="1" applyAlignment="1">
      <alignment vertical="center" wrapText="1"/>
    </xf>
    <xf numFmtId="1" fontId="2" fillId="2" borderId="30" xfId="0" applyNumberFormat="1" applyFont="1" applyFill="1" applyBorder="1" applyAlignment="1">
      <alignment horizontal="right" vertical="top" wrapText="1"/>
    </xf>
    <xf numFmtId="1" fontId="11" fillId="3" borderId="0" xfId="0" applyNumberFormat="1" applyFont="1" applyFill="1" applyBorder="1" applyAlignment="1">
      <alignment vertical="top"/>
    </xf>
    <xf numFmtId="1" fontId="17" fillId="2" borderId="0" xfId="0" applyNumberFormat="1" applyFont="1" applyFill="1" applyBorder="1" applyAlignment="1">
      <alignment horizontal="left"/>
    </xf>
    <xf numFmtId="1" fontId="2" fillId="2" borderId="0" xfId="0" applyNumberFormat="1" applyFont="1" applyFill="1" applyBorder="1" applyAlignment="1">
      <alignment horizontal="left"/>
    </xf>
    <xf numFmtId="1" fontId="11" fillId="2" borderId="0" xfId="0" applyNumberFormat="1" applyFont="1" applyFill="1" applyBorder="1" applyAlignment="1">
      <alignment horizontal="justify" vertical="top" wrapText="1"/>
    </xf>
    <xf numFmtId="1" fontId="2" fillId="2" borderId="22" xfId="0" applyNumberFormat="1" applyFont="1" applyFill="1" applyBorder="1" applyAlignment="1">
      <alignment wrapText="1"/>
    </xf>
    <xf numFmtId="1" fontId="2" fillId="2" borderId="30" xfId="0" applyNumberFormat="1" applyFont="1" applyFill="1" applyBorder="1" applyAlignment="1">
      <alignment vertical="top" wrapText="1"/>
    </xf>
    <xf numFmtId="1" fontId="13" fillId="2" borderId="0" xfId="0" applyNumberFormat="1" applyFont="1" applyFill="1"/>
    <xf numFmtId="1" fontId="31" fillId="2" borderId="0" xfId="0" quotePrefix="1" applyNumberFormat="1" applyFont="1" applyFill="1" applyBorder="1" applyAlignment="1"/>
    <xf numFmtId="1" fontId="13" fillId="2" borderId="0" xfId="0" applyNumberFormat="1" applyFont="1" applyFill="1" applyBorder="1" applyAlignment="1">
      <alignment horizontal="left" vertical="top" wrapText="1"/>
    </xf>
    <xf numFmtId="1" fontId="13" fillId="2" borderId="0" xfId="0" applyNumberFormat="1" applyFont="1" applyFill="1" applyBorder="1" applyAlignment="1">
      <alignment horizontal="center" vertical="top" wrapText="1"/>
    </xf>
    <xf numFmtId="1" fontId="32" fillId="0" borderId="0" xfId="0" applyNumberFormat="1" applyFont="1" applyFill="1" applyAlignment="1">
      <alignment horizontal="center" vertical="center"/>
    </xf>
    <xf numFmtId="1" fontId="33" fillId="0" borderId="0" xfId="0" applyNumberFormat="1" applyFont="1" applyFill="1" applyAlignment="1">
      <alignment horizontal="center" vertical="center"/>
    </xf>
    <xf numFmtId="1" fontId="23" fillId="2" borderId="0" xfId="0" applyNumberFormat="1" applyFont="1" applyFill="1" applyAlignment="1"/>
    <xf numFmtId="1" fontId="11" fillId="2" borderId="0" xfId="0" applyNumberFormat="1" applyFont="1" applyFill="1" applyBorder="1" applyAlignment="1">
      <alignment horizontal="center"/>
    </xf>
    <xf numFmtId="1" fontId="7" fillId="0" borderId="0" xfId="0" applyNumberFormat="1" applyFont="1" applyFill="1" applyBorder="1" applyAlignment="1">
      <alignment horizontal="center"/>
    </xf>
    <xf numFmtId="1" fontId="11" fillId="2" borderId="0" xfId="0" applyNumberFormat="1" applyFont="1" applyFill="1" applyBorder="1" applyAlignment="1">
      <alignment horizontal="right" vertical="top"/>
    </xf>
    <xf numFmtId="1" fontId="20" fillId="0" borderId="0" xfId="0" applyNumberFormat="1" applyFont="1" applyFill="1" applyBorder="1" applyAlignment="1">
      <alignment horizontal="right" vertical="top"/>
    </xf>
    <xf numFmtId="1" fontId="11" fillId="0" borderId="6" xfId="1" applyNumberFormat="1" applyFont="1" applyFill="1" applyBorder="1" applyAlignment="1" applyProtection="1">
      <alignment horizontal="center" vertical="center"/>
      <protection locked="0"/>
    </xf>
    <xf numFmtId="1" fontId="11" fillId="0" borderId="16" xfId="1" applyNumberFormat="1" applyFont="1" applyFill="1" applyBorder="1" applyAlignment="1" applyProtection="1">
      <alignment horizontal="center" vertical="center"/>
      <protection locked="0"/>
    </xf>
    <xf numFmtId="1" fontId="11" fillId="2" borderId="0" xfId="0" applyNumberFormat="1" applyFont="1" applyFill="1" applyBorder="1"/>
    <xf numFmtId="1" fontId="11" fillId="0" borderId="40" xfId="1" applyNumberFormat="1" applyFont="1" applyFill="1" applyBorder="1" applyAlignment="1" applyProtection="1">
      <alignment horizontal="center" vertical="center"/>
      <protection locked="0"/>
    </xf>
    <xf numFmtId="1" fontId="11" fillId="0" borderId="41" xfId="1" applyNumberFormat="1" applyFont="1" applyFill="1" applyBorder="1" applyAlignment="1" applyProtection="1">
      <alignment horizontal="center" vertical="center"/>
      <protection locked="0"/>
    </xf>
    <xf numFmtId="1" fontId="11" fillId="2" borderId="0" xfId="0" applyNumberFormat="1" applyFont="1" applyFill="1" applyBorder="1" applyAlignment="1">
      <alignment horizontal="left"/>
    </xf>
    <xf numFmtId="1" fontId="2" fillId="2" borderId="0" xfId="0" applyNumberFormat="1" applyFont="1" applyFill="1" applyBorder="1" applyAlignment="1">
      <alignment horizontal="justify"/>
    </xf>
    <xf numFmtId="1" fontId="15" fillId="0" borderId="0" xfId="0" applyNumberFormat="1" applyFont="1" applyFill="1" applyBorder="1" applyAlignment="1">
      <alignment horizontal="center" vertical="center"/>
    </xf>
    <xf numFmtId="1" fontId="23" fillId="2" borderId="38" xfId="0" applyNumberFormat="1" applyFont="1" applyFill="1" applyBorder="1" applyAlignment="1">
      <alignment horizontal="center" vertical="center"/>
    </xf>
    <xf numFmtId="1" fontId="20" fillId="0" borderId="0" xfId="0" applyNumberFormat="1" applyFont="1" applyFill="1" applyBorder="1" applyAlignment="1">
      <alignment horizontal="center"/>
    </xf>
    <xf numFmtId="1" fontId="11" fillId="0" borderId="15" xfId="1" applyNumberFormat="1" applyFont="1" applyFill="1" applyBorder="1" applyAlignment="1" applyProtection="1">
      <alignment horizontal="center" vertical="center"/>
      <protection locked="0"/>
    </xf>
    <xf numFmtId="1" fontId="23" fillId="2" borderId="0" xfId="0" applyNumberFormat="1" applyFont="1" applyFill="1" applyBorder="1" applyAlignment="1">
      <alignment horizontal="center" vertical="center"/>
    </xf>
    <xf numFmtId="1" fontId="23" fillId="2" borderId="0" xfId="0" applyNumberFormat="1" applyFont="1" applyFill="1" applyAlignment="1">
      <alignment horizontal="center" vertical="top"/>
    </xf>
    <xf numFmtId="1" fontId="11" fillId="0" borderId="7" xfId="1" applyNumberFormat="1" applyFont="1" applyFill="1" applyBorder="1" applyAlignment="1" applyProtection="1">
      <alignment horizontal="center" vertical="center"/>
      <protection locked="0"/>
    </xf>
    <xf numFmtId="1" fontId="11" fillId="0" borderId="8" xfId="1" applyNumberFormat="1" applyFont="1" applyFill="1" applyBorder="1" applyAlignment="1" applyProtection="1">
      <alignment horizontal="center" vertical="center"/>
      <protection locked="0"/>
    </xf>
    <xf numFmtId="1" fontId="11" fillId="2" borderId="0" xfId="1" applyNumberFormat="1" applyFont="1" applyFill="1" applyBorder="1" applyAlignment="1">
      <alignment horizontal="center" vertical="center"/>
    </xf>
    <xf numFmtId="1" fontId="23" fillId="0" borderId="39" xfId="0" applyNumberFormat="1" applyFont="1" applyBorder="1" applyAlignment="1" applyProtection="1">
      <alignment horizontal="center" vertical="center"/>
      <protection locked="0"/>
    </xf>
    <xf numFmtId="1" fontId="23" fillId="0" borderId="40" xfId="0" applyNumberFormat="1" applyFont="1" applyBorder="1" applyAlignment="1" applyProtection="1">
      <alignment horizontal="center" vertical="center"/>
      <protection locked="0"/>
    </xf>
    <xf numFmtId="1" fontId="24" fillId="0" borderId="0" xfId="0" applyNumberFormat="1" applyFont="1" applyFill="1" applyAlignment="1">
      <alignment horizontal="center" vertical="center" wrapText="1"/>
    </xf>
    <xf numFmtId="1" fontId="23" fillId="2" borderId="0" xfId="0" quotePrefix="1" applyNumberFormat="1" applyFont="1" applyFill="1" applyBorder="1" applyAlignment="1">
      <alignment horizontal="justify" vertical="center" wrapText="1"/>
    </xf>
    <xf numFmtId="1" fontId="2" fillId="2" borderId="0" xfId="0" applyNumberFormat="1" applyFont="1" applyFill="1" applyBorder="1" applyAlignment="1">
      <alignment horizontal="center" vertical="center" wrapText="1"/>
    </xf>
    <xf numFmtId="1" fontId="11" fillId="2" borderId="0" xfId="0" applyNumberFormat="1" applyFont="1" applyFill="1" applyAlignment="1">
      <alignment horizontal="center"/>
    </xf>
    <xf numFmtId="1" fontId="11" fillId="2" borderId="0" xfId="0" applyNumberFormat="1" applyFont="1" applyFill="1" applyBorder="1" applyAlignment="1">
      <alignment horizontal="left" wrapText="1"/>
    </xf>
    <xf numFmtId="1" fontId="7" fillId="0" borderId="0" xfId="0" applyNumberFormat="1" applyFont="1" applyFill="1" applyAlignment="1">
      <alignment horizontal="center"/>
    </xf>
    <xf numFmtId="1" fontId="11" fillId="2" borderId="0" xfId="0" applyNumberFormat="1" applyFont="1" applyFill="1" applyBorder="1" applyAlignment="1">
      <alignment vertical="center"/>
    </xf>
    <xf numFmtId="164" fontId="11" fillId="0" borderId="2" xfId="0" applyNumberFormat="1" applyFont="1" applyFill="1" applyBorder="1" applyAlignment="1" applyProtection="1">
      <alignment horizontal="center" vertical="center" wrapText="1"/>
      <protection locked="0"/>
    </xf>
    <xf numFmtId="1" fontId="20" fillId="0" borderId="0" xfId="0" applyNumberFormat="1" applyFont="1" applyFill="1" applyBorder="1" applyAlignment="1">
      <alignment horizontal="center" vertical="center"/>
    </xf>
    <xf numFmtId="1" fontId="21" fillId="2" borderId="10" xfId="0" applyNumberFormat="1" applyFont="1" applyFill="1" applyBorder="1" applyAlignment="1">
      <alignment horizontal="center" vertical="top" wrapText="1"/>
    </xf>
    <xf numFmtId="1" fontId="21" fillId="2" borderId="63" xfId="0" applyNumberFormat="1" applyFont="1" applyFill="1" applyBorder="1" applyAlignment="1">
      <alignment horizontal="center" vertical="top" wrapText="1"/>
    </xf>
    <xf numFmtId="1" fontId="23" fillId="0" borderId="8" xfId="0" applyNumberFormat="1" applyFont="1" applyFill="1" applyBorder="1" applyAlignment="1" applyProtection="1">
      <alignment horizontal="center" vertical="top" wrapText="1"/>
      <protection locked="0"/>
    </xf>
    <xf numFmtId="1" fontId="11" fillId="0" borderId="27" xfId="0" applyNumberFormat="1" applyFont="1" applyFill="1" applyBorder="1" applyAlignment="1" applyProtection="1">
      <alignment horizontal="center" vertical="top" wrapText="1"/>
      <protection locked="0"/>
    </xf>
    <xf numFmtId="1" fontId="11" fillId="0" borderId="15" xfId="0" applyNumberFormat="1" applyFont="1" applyFill="1" applyBorder="1" applyAlignment="1" applyProtection="1">
      <alignment horizontal="center" vertical="center" wrapText="1"/>
      <protection locked="0"/>
    </xf>
    <xf numFmtId="1" fontId="11" fillId="0" borderId="28" xfId="0" applyNumberFormat="1" applyFont="1" applyFill="1" applyBorder="1" applyAlignment="1" applyProtection="1">
      <alignment horizontal="center" vertical="top" wrapText="1"/>
      <protection locked="0"/>
    </xf>
    <xf numFmtId="1" fontId="11" fillId="0" borderId="7" xfId="0" applyNumberFormat="1" applyFont="1" applyFill="1" applyBorder="1" applyAlignment="1" applyProtection="1">
      <alignment horizontal="center" vertical="center" wrapText="1"/>
      <protection locked="0"/>
    </xf>
    <xf numFmtId="1" fontId="23" fillId="2" borderId="0" xfId="0" quotePrefix="1" applyNumberFormat="1" applyFont="1" applyFill="1" applyBorder="1" applyAlignment="1">
      <alignment horizontal="left" wrapText="1"/>
    </xf>
    <xf numFmtId="164" fontId="7" fillId="0" borderId="0" xfId="0" applyNumberFormat="1" applyFont="1" applyFill="1" applyAlignment="1">
      <alignment horizontal="center" vertical="center"/>
    </xf>
    <xf numFmtId="1" fontId="25" fillId="0" borderId="0" xfId="0" applyNumberFormat="1" applyFont="1" applyFill="1" applyAlignment="1">
      <alignment horizontal="center" vertical="top"/>
    </xf>
    <xf numFmtId="1" fontId="11" fillId="0" borderId="31" xfId="0" applyNumberFormat="1" applyFont="1" applyFill="1" applyBorder="1" applyAlignment="1" applyProtection="1">
      <alignment horizontal="center" vertical="top" wrapText="1"/>
      <protection locked="0"/>
    </xf>
    <xf numFmtId="1" fontId="23" fillId="0" borderId="7" xfId="0" applyNumberFormat="1" applyFont="1" applyFill="1" applyBorder="1" applyAlignment="1" applyProtection="1">
      <alignment horizontal="center" wrapText="1"/>
      <protection locked="0"/>
    </xf>
    <xf numFmtId="1" fontId="11" fillId="0" borderId="20" xfId="0" applyNumberFormat="1" applyFont="1" applyFill="1" applyBorder="1" applyAlignment="1" applyProtection="1">
      <alignment horizontal="center" vertical="top" wrapText="1"/>
      <protection locked="0"/>
    </xf>
    <xf numFmtId="1" fontId="23" fillId="0" borderId="8" xfId="0" applyNumberFormat="1" applyFont="1" applyFill="1" applyBorder="1" applyAlignment="1" applyProtection="1">
      <alignment horizontal="center" wrapText="1"/>
      <protection locked="0"/>
    </xf>
    <xf numFmtId="1" fontId="11" fillId="0" borderId="66" xfId="0" applyNumberFormat="1" applyFont="1" applyFill="1" applyBorder="1" applyAlignment="1" applyProtection="1">
      <alignment horizontal="center" vertical="top" wrapText="1"/>
      <protection locked="0"/>
    </xf>
    <xf numFmtId="1" fontId="11" fillId="0" borderId="33" xfId="0" applyNumberFormat="1" applyFont="1" applyFill="1" applyBorder="1" applyAlignment="1" applyProtection="1">
      <alignment horizontal="center" vertical="top" wrapText="1"/>
      <protection locked="0"/>
    </xf>
    <xf numFmtId="1" fontId="21" fillId="2" borderId="68" xfId="0" applyNumberFormat="1" applyFont="1" applyFill="1" applyBorder="1" applyAlignment="1">
      <alignment horizontal="center" vertical="top" wrapText="1"/>
    </xf>
    <xf numFmtId="1" fontId="11" fillId="0" borderId="1" xfId="0" applyNumberFormat="1" applyFont="1" applyFill="1" applyBorder="1" applyAlignment="1" applyProtection="1">
      <alignment horizontal="center" vertical="center" wrapText="1"/>
      <protection locked="0"/>
    </xf>
    <xf numFmtId="1" fontId="6" fillId="0" borderId="1" xfId="0" applyNumberFormat="1" applyFont="1" applyFill="1" applyBorder="1" applyAlignment="1">
      <alignment horizontal="center"/>
    </xf>
    <xf numFmtId="1" fontId="6" fillId="0" borderId="1" xfId="0" applyNumberFormat="1" applyFont="1" applyFill="1" applyBorder="1" applyAlignment="1">
      <alignment horizontal="center" vertical="top"/>
    </xf>
    <xf numFmtId="1" fontId="30" fillId="0" borderId="1" xfId="0" applyNumberFormat="1" applyFont="1" applyFill="1" applyBorder="1" applyAlignment="1">
      <alignment horizontal="center" vertical="top"/>
    </xf>
    <xf numFmtId="1" fontId="11" fillId="0" borderId="61" xfId="0" applyNumberFormat="1" applyFont="1" applyFill="1" applyBorder="1" applyAlignment="1" applyProtection="1">
      <alignment horizontal="center" vertical="top" wrapText="1"/>
      <protection locked="0"/>
    </xf>
    <xf numFmtId="1" fontId="23" fillId="2" borderId="53" xfId="0" quotePrefix="1" applyNumberFormat="1" applyFont="1" applyFill="1" applyBorder="1" applyAlignment="1">
      <alignment horizontal="left" wrapText="1"/>
    </xf>
    <xf numFmtId="1" fontId="11" fillId="2" borderId="53" xfId="0" applyNumberFormat="1" applyFont="1" applyFill="1" applyBorder="1" applyAlignment="1">
      <alignment horizontal="center" vertical="top" wrapText="1"/>
    </xf>
    <xf numFmtId="1" fontId="34" fillId="2" borderId="22" xfId="0" applyNumberFormat="1" applyFont="1" applyFill="1" applyBorder="1" applyAlignment="1">
      <alignment vertical="top" wrapText="1"/>
    </xf>
    <xf numFmtId="1" fontId="23" fillId="2" borderId="36" xfId="0" applyNumberFormat="1" applyFont="1" applyFill="1" applyBorder="1" applyAlignment="1">
      <alignment horizontal="center" vertical="top" wrapText="1"/>
    </xf>
    <xf numFmtId="1" fontId="23" fillId="2" borderId="3" xfId="0" applyNumberFormat="1" applyFont="1" applyFill="1" applyBorder="1" applyAlignment="1">
      <alignment horizontal="center" vertical="top" wrapText="1"/>
    </xf>
    <xf numFmtId="1" fontId="23" fillId="2" borderId="4" xfId="0" applyNumberFormat="1" applyFont="1" applyFill="1" applyBorder="1" applyAlignment="1">
      <alignment horizontal="center" vertical="top" wrapText="1"/>
    </xf>
    <xf numFmtId="1" fontId="23" fillId="2" borderId="49" xfId="0" applyNumberFormat="1" applyFont="1" applyFill="1" applyBorder="1" applyAlignment="1">
      <alignment vertical="center" wrapText="1"/>
    </xf>
    <xf numFmtId="1" fontId="11" fillId="0" borderId="42" xfId="0" applyNumberFormat="1" applyFont="1" applyFill="1" applyBorder="1" applyAlignment="1" applyProtection="1">
      <alignment horizontal="center" vertical="center"/>
      <protection locked="0"/>
    </xf>
    <xf numFmtId="1" fontId="11" fillId="0" borderId="56" xfId="0" applyNumberFormat="1" applyFont="1" applyFill="1" applyBorder="1" applyAlignment="1" applyProtection="1">
      <alignment horizontal="center" vertical="center"/>
      <protection locked="0"/>
    </xf>
    <xf numFmtId="1" fontId="11" fillId="0" borderId="43" xfId="0" applyNumberFormat="1" applyFont="1" applyFill="1" applyBorder="1" applyAlignment="1" applyProtection="1">
      <alignment horizontal="center" vertical="center"/>
      <protection locked="0"/>
    </xf>
    <xf numFmtId="1" fontId="23" fillId="2" borderId="20" xfId="0" applyNumberFormat="1" applyFont="1" applyFill="1" applyBorder="1" applyAlignment="1">
      <alignment vertical="center" wrapText="1"/>
    </xf>
    <xf numFmtId="1" fontId="11" fillId="0" borderId="18" xfId="0" applyNumberFormat="1" applyFont="1" applyFill="1" applyBorder="1" applyAlignment="1" applyProtection="1">
      <alignment horizontal="center" vertical="center"/>
      <protection locked="0"/>
    </xf>
    <xf numFmtId="1" fontId="11" fillId="0" borderId="1" xfId="0" applyNumberFormat="1" applyFont="1" applyFill="1" applyBorder="1" applyAlignment="1" applyProtection="1">
      <alignment horizontal="center" vertical="center"/>
      <protection locked="0"/>
    </xf>
    <xf numFmtId="1" fontId="11" fillId="0" borderId="40" xfId="0" applyNumberFormat="1" applyFont="1" applyFill="1" applyBorder="1" applyAlignment="1" applyProtection="1">
      <alignment horizontal="center" vertical="center"/>
      <protection locked="0"/>
    </xf>
    <xf numFmtId="1" fontId="23" fillId="2" borderId="33" xfId="0" applyNumberFormat="1" applyFont="1" applyFill="1" applyBorder="1" applyAlignment="1">
      <alignment vertical="center" wrapText="1"/>
    </xf>
    <xf numFmtId="1" fontId="11" fillId="0" borderId="19" xfId="0" applyNumberFormat="1" applyFont="1" applyFill="1" applyBorder="1" applyAlignment="1" applyProtection="1">
      <alignment horizontal="center" vertical="center"/>
      <protection locked="0"/>
    </xf>
    <xf numFmtId="1" fontId="11" fillId="0" borderId="9" xfId="0" applyNumberFormat="1" applyFont="1" applyFill="1" applyBorder="1" applyAlignment="1" applyProtection="1">
      <alignment horizontal="center" vertical="center"/>
      <protection locked="0"/>
    </xf>
    <xf numFmtId="1" fontId="11" fillId="0" borderId="41" xfId="0" applyNumberFormat="1" applyFont="1" applyFill="1" applyBorder="1" applyAlignment="1" applyProtection="1">
      <alignment horizontal="center" vertical="center"/>
      <protection locked="0"/>
    </xf>
    <xf numFmtId="1" fontId="11" fillId="2" borderId="0" xfId="0" applyNumberFormat="1" applyFont="1" applyFill="1" applyBorder="1" applyAlignment="1">
      <alignment wrapText="1"/>
    </xf>
    <xf numFmtId="1" fontId="23" fillId="2" borderId="22" xfId="0" applyNumberFormat="1" applyFont="1" applyFill="1" applyBorder="1" applyAlignment="1">
      <alignment horizontal="center" vertical="top" wrapText="1"/>
    </xf>
    <xf numFmtId="1" fontId="23" fillId="2" borderId="10" xfId="0" applyNumberFormat="1" applyFont="1" applyFill="1" applyBorder="1" applyAlignment="1">
      <alignment vertical="top" wrapText="1"/>
    </xf>
    <xf numFmtId="1" fontId="23" fillId="2" borderId="11" xfId="0" applyNumberFormat="1" applyFont="1" applyFill="1" applyBorder="1" applyAlignment="1">
      <alignment vertical="top" wrapText="1"/>
    </xf>
    <xf numFmtId="1" fontId="23" fillId="2" borderId="12" xfId="0" applyNumberFormat="1" applyFont="1" applyFill="1" applyBorder="1" applyAlignment="1">
      <alignment vertical="top" wrapText="1"/>
    </xf>
    <xf numFmtId="1" fontId="23" fillId="2" borderId="13" xfId="0" applyNumberFormat="1" applyFont="1" applyFill="1" applyBorder="1" applyAlignment="1">
      <alignment horizontal="left" vertical="top" wrapText="1"/>
    </xf>
    <xf numFmtId="1" fontId="23" fillId="2" borderId="31" xfId="0" applyNumberFormat="1" applyFont="1" applyFill="1" applyBorder="1" applyAlignment="1">
      <alignment vertical="center" wrapText="1"/>
    </xf>
    <xf numFmtId="1" fontId="11" fillId="0" borderId="17" xfId="0" applyNumberFormat="1" applyFont="1" applyFill="1" applyBorder="1" applyAlignment="1" applyProtection="1">
      <alignment horizontal="center" vertical="center"/>
      <protection locked="0"/>
    </xf>
    <xf numFmtId="1" fontId="11" fillId="0" borderId="14" xfId="0" applyNumberFormat="1" applyFont="1" applyFill="1" applyBorder="1" applyAlignment="1" applyProtection="1">
      <alignment horizontal="center" vertical="center"/>
      <protection locked="0"/>
    </xf>
    <xf numFmtId="1" fontId="11" fillId="0" borderId="39" xfId="0" applyNumberFormat="1" applyFont="1" applyFill="1" applyBorder="1" applyAlignment="1" applyProtection="1">
      <alignment horizontal="center" vertical="center"/>
      <protection locked="0"/>
    </xf>
    <xf numFmtId="1" fontId="24" fillId="0" borderId="0" xfId="0" applyNumberFormat="1" applyFont="1" applyFill="1" applyBorder="1" applyAlignment="1">
      <alignment horizontal="center" vertical="center"/>
    </xf>
    <xf numFmtId="1" fontId="11" fillId="2" borderId="0" xfId="0" applyNumberFormat="1" applyFont="1" applyFill="1" applyBorder="1" applyAlignment="1">
      <alignment vertical="center" wrapText="1"/>
    </xf>
    <xf numFmtId="1" fontId="11" fillId="0" borderId="15" xfId="0" applyNumberFormat="1" applyFont="1" applyFill="1" applyBorder="1" applyAlignment="1" applyProtection="1">
      <alignment horizontal="center" wrapText="1"/>
      <protection locked="0"/>
    </xf>
    <xf numFmtId="1" fontId="11" fillId="0" borderId="7" xfId="0" applyNumberFormat="1" applyFont="1" applyFill="1" applyBorder="1" applyAlignment="1" applyProtection="1">
      <alignment horizontal="center" wrapText="1"/>
      <protection locked="0"/>
    </xf>
    <xf numFmtId="1" fontId="11" fillId="0" borderId="8" xfId="0" applyNumberFormat="1" applyFont="1" applyFill="1" applyBorder="1" applyAlignment="1" applyProtection="1">
      <alignment horizontal="center" wrapText="1"/>
      <protection locked="0"/>
    </xf>
    <xf numFmtId="1" fontId="11" fillId="2" borderId="0" xfId="0" applyNumberFormat="1" applyFont="1" applyFill="1" applyBorder="1" applyAlignment="1">
      <alignment horizontal="center" wrapText="1"/>
    </xf>
    <xf numFmtId="1" fontId="23" fillId="0" borderId="7" xfId="0" applyNumberFormat="1" applyFont="1" applyFill="1" applyBorder="1" applyAlignment="1" applyProtection="1">
      <alignment horizontal="center" vertical="top" wrapText="1"/>
      <protection locked="0"/>
    </xf>
    <xf numFmtId="1" fontId="11" fillId="2" borderId="0" xfId="0" quotePrefix="1" applyNumberFormat="1" applyFont="1" applyFill="1" applyBorder="1" applyAlignment="1">
      <alignment horizontal="left" vertical="top" wrapText="1"/>
    </xf>
    <xf numFmtId="1" fontId="23" fillId="2" borderId="0" xfId="0" applyNumberFormat="1" applyFont="1" applyFill="1" applyAlignment="1">
      <alignment vertical="top"/>
    </xf>
    <xf numFmtId="1" fontId="6" fillId="0" borderId="0" xfId="0" applyNumberFormat="1" applyFont="1" applyFill="1" applyAlignment="1">
      <alignment horizontal="center" vertical="top"/>
    </xf>
    <xf numFmtId="1" fontId="15" fillId="0" borderId="0" xfId="0" applyNumberFormat="1" applyFont="1" applyFill="1" applyAlignment="1">
      <alignment vertical="center"/>
    </xf>
    <xf numFmtId="1" fontId="7" fillId="0" borderId="0" xfId="0" applyNumberFormat="1" applyFont="1" applyFill="1" applyAlignment="1">
      <alignment vertical="center"/>
    </xf>
    <xf numFmtId="0" fontId="10" fillId="0" borderId="0" xfId="0" applyFont="1" applyAlignment="1">
      <alignment horizontal="center" vertical="center"/>
    </xf>
    <xf numFmtId="0" fontId="36"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36" fillId="0" borderId="0" xfId="0" applyFont="1" applyAlignment="1">
      <alignment horizontal="center" vertical="center" wrapText="1"/>
    </xf>
    <xf numFmtId="1" fontId="30" fillId="0" borderId="0" xfId="0" applyNumberFormat="1" applyFont="1" applyFill="1" applyBorder="1" applyAlignment="1">
      <alignment horizontal="center"/>
    </xf>
    <xf numFmtId="1" fontId="30" fillId="0" borderId="0" xfId="0" applyNumberFormat="1" applyFont="1" applyFill="1" applyBorder="1" applyAlignment="1">
      <alignment vertical="top"/>
    </xf>
    <xf numFmtId="1" fontId="37" fillId="0" borderId="0" xfId="0" applyNumberFormat="1" applyFont="1" applyFill="1" applyBorder="1"/>
    <xf numFmtId="1" fontId="38" fillId="0" borderId="0" xfId="0" applyNumberFormat="1" applyFont="1" applyFill="1" applyBorder="1"/>
    <xf numFmtId="1" fontId="38" fillId="0" borderId="0" xfId="0" applyNumberFormat="1" applyFont="1" applyFill="1" applyBorder="1" applyAlignment="1">
      <alignment vertical="top"/>
    </xf>
    <xf numFmtId="1" fontId="38" fillId="0" borderId="0" xfId="0" applyNumberFormat="1" applyFont="1" applyFill="1" applyBorder="1" applyAlignment="1">
      <alignment horizontal="center" vertical="top"/>
    </xf>
    <xf numFmtId="1" fontId="38" fillId="0" borderId="0" xfId="0" applyNumberFormat="1" applyFont="1" applyFill="1" applyBorder="1" applyAlignment="1">
      <alignment horizontal="center"/>
    </xf>
    <xf numFmtId="1" fontId="30" fillId="0" borderId="0" xfId="0" applyNumberFormat="1" applyFont="1" applyFill="1" applyBorder="1" applyAlignment="1">
      <alignment horizontal="center" vertical="center"/>
    </xf>
    <xf numFmtId="1" fontId="30" fillId="0" borderId="0" xfId="0" applyNumberFormat="1" applyFont="1" applyFill="1" applyBorder="1" applyAlignment="1">
      <alignment vertical="center"/>
    </xf>
    <xf numFmtId="1" fontId="37" fillId="0" borderId="0" xfId="0" applyNumberFormat="1" applyFont="1" applyFill="1" applyBorder="1" applyAlignment="1">
      <alignment horizontal="center" vertical="center"/>
    </xf>
    <xf numFmtId="1" fontId="38" fillId="0" borderId="0" xfId="0" applyNumberFormat="1" applyFont="1" applyFill="1" applyBorder="1" applyAlignment="1">
      <alignment horizontal="center" vertical="center"/>
    </xf>
    <xf numFmtId="1" fontId="38" fillId="0" borderId="0" xfId="0" applyNumberFormat="1" applyFont="1" applyFill="1" applyBorder="1" applyAlignment="1">
      <alignment horizontal="right" vertical="center"/>
    </xf>
    <xf numFmtId="1" fontId="38" fillId="0" borderId="0" xfId="0" applyNumberFormat="1" applyFont="1" applyFill="1" applyBorder="1" applyAlignment="1">
      <alignment vertical="center"/>
    </xf>
    <xf numFmtId="1" fontId="6" fillId="0" borderId="0" xfId="0" applyNumberFormat="1" applyFont="1" applyFill="1" applyBorder="1"/>
    <xf numFmtId="1" fontId="6" fillId="0" borderId="0" xfId="0" applyNumberFormat="1" applyFont="1" applyFill="1" applyBorder="1" applyAlignment="1">
      <alignment vertical="top"/>
    </xf>
    <xf numFmtId="1" fontId="6" fillId="0" borderId="0" xfId="0" applyNumberFormat="1" applyFont="1" applyFill="1" applyBorder="1" applyAlignment="1">
      <alignment horizontal="center" vertical="top"/>
    </xf>
    <xf numFmtId="1" fontId="8" fillId="0" borderId="0" xfId="0" applyNumberFormat="1" applyFont="1" applyFill="1" applyBorder="1"/>
    <xf numFmtId="1" fontId="9" fillId="0" borderId="0" xfId="0" applyNumberFormat="1" applyFont="1" applyFill="1" applyBorder="1"/>
    <xf numFmtId="1" fontId="9" fillId="0" borderId="0" xfId="0" applyNumberFormat="1" applyFont="1" applyFill="1" applyBorder="1" applyAlignment="1">
      <alignment vertical="top"/>
    </xf>
    <xf numFmtId="1" fontId="6" fillId="0" borderId="0" xfId="0" applyNumberFormat="1" applyFont="1" applyFill="1"/>
    <xf numFmtId="1" fontId="6" fillId="0" borderId="0" xfId="0" applyNumberFormat="1" applyFont="1" applyFill="1" applyAlignment="1">
      <alignment vertical="top"/>
    </xf>
    <xf numFmtId="1" fontId="14" fillId="2" borderId="0" xfId="0" applyNumberFormat="1" applyFont="1" applyFill="1" applyAlignment="1">
      <alignment horizontal="center" vertical="top"/>
    </xf>
    <xf numFmtId="1" fontId="40" fillId="2" borderId="0" xfId="0" applyNumberFormat="1" applyFont="1" applyFill="1" applyAlignment="1">
      <alignment horizontal="center" vertical="top"/>
    </xf>
    <xf numFmtId="1" fontId="2" fillId="2" borderId="0" xfId="0" applyNumberFormat="1" applyFont="1" applyFill="1" applyAlignment="1">
      <alignment horizontal="center" vertical="top"/>
    </xf>
    <xf numFmtId="1" fontId="11" fillId="2" borderId="52" xfId="0" applyNumberFormat="1" applyFont="1" applyFill="1" applyBorder="1" applyAlignment="1">
      <alignment horizontal="right" vertical="top" wrapText="1"/>
    </xf>
    <xf numFmtId="1" fontId="11" fillId="2" borderId="53" xfId="0" applyNumberFormat="1" applyFont="1" applyFill="1" applyBorder="1" applyAlignment="1">
      <alignment horizontal="right" vertical="top" wrapText="1"/>
    </xf>
    <xf numFmtId="0" fontId="11" fillId="0" borderId="14" xfId="0" applyNumberFormat="1" applyFont="1" applyFill="1" applyBorder="1" applyAlignment="1" applyProtection="1">
      <alignment horizontal="center" vertical="top" wrapText="1"/>
      <protection locked="0"/>
    </xf>
    <xf numFmtId="0" fontId="11" fillId="0" borderId="39" xfId="0" applyNumberFormat="1" applyFont="1" applyFill="1" applyBorder="1" applyAlignment="1" applyProtection="1">
      <alignment horizontal="center" vertical="top" wrapText="1"/>
      <protection locked="0"/>
    </xf>
    <xf numFmtId="1" fontId="11" fillId="2" borderId="55" xfId="0" applyNumberFormat="1" applyFont="1" applyFill="1" applyBorder="1" applyAlignment="1">
      <alignment horizontal="right" vertical="top" wrapText="1"/>
    </xf>
    <xf numFmtId="1" fontId="11" fillId="2" borderId="38" xfId="0" applyNumberFormat="1" applyFont="1" applyFill="1" applyBorder="1" applyAlignment="1">
      <alignment horizontal="right" vertical="top" wrapText="1"/>
    </xf>
    <xf numFmtId="0" fontId="11" fillId="0" borderId="9" xfId="0" applyNumberFormat="1" applyFont="1" applyFill="1" applyBorder="1" applyAlignment="1" applyProtection="1">
      <alignment horizontal="center" vertical="top" wrapText="1"/>
      <protection locked="0"/>
    </xf>
    <xf numFmtId="0" fontId="11" fillId="0" borderId="41" xfId="0" applyNumberFormat="1" applyFont="1" applyFill="1" applyBorder="1" applyAlignment="1" applyProtection="1">
      <alignment horizontal="center" vertical="top" wrapText="1"/>
      <protection locked="0"/>
    </xf>
    <xf numFmtId="0" fontId="36" fillId="0" borderId="1" xfId="0" applyFont="1" applyBorder="1" applyAlignment="1">
      <alignment horizontal="left" vertical="center"/>
    </xf>
    <xf numFmtId="1" fontId="21" fillId="2" borderId="10" xfId="0" applyNumberFormat="1" applyFont="1" applyFill="1" applyBorder="1" applyAlignment="1">
      <alignment horizontal="center" vertical="center" wrapText="1"/>
    </xf>
    <xf numFmtId="1" fontId="21" fillId="2" borderId="16" xfId="0" applyNumberFormat="1" applyFont="1" applyFill="1" applyBorder="1" applyAlignment="1">
      <alignment horizontal="center" vertical="center" wrapText="1"/>
    </xf>
    <xf numFmtId="1" fontId="21" fillId="2" borderId="22" xfId="0" applyNumberFormat="1" applyFont="1" applyFill="1" applyBorder="1" applyAlignment="1">
      <alignment horizontal="center" vertical="top" wrapText="1"/>
    </xf>
    <xf numFmtId="1" fontId="21" fillId="2" borderId="23" xfId="0" applyNumberFormat="1" applyFont="1" applyFill="1" applyBorder="1" applyAlignment="1">
      <alignment horizontal="center" vertical="top" wrapText="1"/>
    </xf>
    <xf numFmtId="1" fontId="21" fillId="2" borderId="30" xfId="0" applyNumberFormat="1" applyFont="1" applyFill="1" applyBorder="1" applyAlignment="1">
      <alignment horizontal="center" vertical="top" wrapText="1"/>
    </xf>
    <xf numFmtId="1" fontId="2" fillId="2" borderId="47" xfId="0" applyNumberFormat="1" applyFont="1" applyFill="1" applyBorder="1" applyAlignment="1">
      <alignment horizontal="center" vertical="top" wrapText="1"/>
    </xf>
    <xf numFmtId="1" fontId="2" fillId="2" borderId="23" xfId="0" applyNumberFormat="1" applyFont="1" applyFill="1" applyBorder="1" applyAlignment="1">
      <alignment horizontal="center" vertical="top" wrapText="1"/>
    </xf>
    <xf numFmtId="1" fontId="2" fillId="2" borderId="30" xfId="0" applyNumberFormat="1" applyFont="1" applyFill="1" applyBorder="1" applyAlignment="1">
      <alignment horizontal="center" vertical="top" wrapText="1"/>
    </xf>
    <xf numFmtId="49" fontId="11" fillId="0" borderId="24" xfId="0" applyNumberFormat="1" applyFont="1" applyFill="1" applyBorder="1" applyAlignment="1" applyProtection="1">
      <alignment horizontal="center" vertical="top" wrapText="1"/>
      <protection locked="0"/>
    </xf>
    <xf numFmtId="49" fontId="11" fillId="0" borderId="32" xfId="0" applyNumberFormat="1" applyFont="1" applyFill="1" applyBorder="1" applyAlignment="1" applyProtection="1">
      <alignment horizontal="center" vertical="top" wrapText="1"/>
      <protection locked="0"/>
    </xf>
    <xf numFmtId="49" fontId="11" fillId="0" borderId="27" xfId="0" applyNumberFormat="1" applyFont="1" applyFill="1" applyBorder="1" applyAlignment="1" applyProtection="1">
      <alignment horizontal="center" vertical="top" wrapText="1"/>
      <protection locked="0"/>
    </xf>
    <xf numFmtId="1" fontId="11" fillId="2" borderId="0" xfId="0" applyNumberFormat="1" applyFont="1" applyFill="1" applyBorder="1" applyAlignment="1">
      <alignment horizontal="left" vertical="top" wrapText="1"/>
    </xf>
    <xf numFmtId="1" fontId="11" fillId="2" borderId="36" xfId="0" applyNumberFormat="1" applyFont="1" applyFill="1" applyBorder="1" applyAlignment="1">
      <alignment horizontal="center" vertical="top" wrapText="1"/>
    </xf>
    <xf numFmtId="1" fontId="11" fillId="2" borderId="4" xfId="0" applyNumberFormat="1" applyFont="1" applyFill="1" applyBorder="1" applyAlignment="1">
      <alignment horizontal="center" vertical="top" wrapText="1"/>
    </xf>
    <xf numFmtId="1" fontId="11" fillId="2" borderId="42" xfId="0" applyNumberFormat="1" applyFont="1" applyFill="1" applyBorder="1" applyAlignment="1">
      <alignment horizontal="left" vertical="top" wrapText="1"/>
    </xf>
    <xf numFmtId="1" fontId="11" fillId="2" borderId="45" xfId="0" applyNumberFormat="1" applyFont="1" applyFill="1" applyBorder="1" applyAlignment="1">
      <alignment horizontal="left" vertical="top" wrapText="1"/>
    </xf>
    <xf numFmtId="1" fontId="11" fillId="2" borderId="19" xfId="0" applyNumberFormat="1" applyFont="1" applyFill="1" applyBorder="1" applyAlignment="1">
      <alignment horizontal="left" vertical="top" wrapText="1"/>
    </xf>
    <xf numFmtId="1" fontId="11" fillId="2" borderId="26" xfId="0" applyNumberFormat="1" applyFont="1" applyFill="1" applyBorder="1" applyAlignment="1">
      <alignment horizontal="left" vertical="top" wrapText="1"/>
    </xf>
    <xf numFmtId="1" fontId="11" fillId="2" borderId="0" xfId="0" applyNumberFormat="1" applyFont="1" applyFill="1" applyBorder="1" applyAlignment="1">
      <alignment horizontal="left" vertical="center" wrapText="1"/>
    </xf>
    <xf numFmtId="1" fontId="11" fillId="2" borderId="35" xfId="0" applyNumberFormat="1" applyFont="1" applyFill="1" applyBorder="1" applyAlignment="1">
      <alignment horizontal="left" vertical="center" wrapText="1"/>
    </xf>
    <xf numFmtId="1" fontId="11" fillId="2" borderId="0" xfId="0" applyNumberFormat="1" applyFont="1" applyFill="1" applyBorder="1" applyAlignment="1">
      <alignment horizontal="justify" vertical="top" wrapText="1"/>
    </xf>
    <xf numFmtId="1" fontId="11" fillId="2" borderId="35" xfId="0" applyNumberFormat="1" applyFont="1" applyFill="1" applyBorder="1" applyAlignment="1">
      <alignment horizontal="justify" vertical="top" wrapText="1"/>
    </xf>
    <xf numFmtId="1" fontId="2" fillId="2" borderId="22" xfId="0" applyNumberFormat="1" applyFont="1" applyFill="1" applyBorder="1" applyAlignment="1">
      <alignment horizontal="center" vertical="center" wrapText="1"/>
    </xf>
    <xf numFmtId="1" fontId="2" fillId="2" borderId="23" xfId="0" applyNumberFormat="1" applyFont="1" applyFill="1" applyBorder="1" applyAlignment="1">
      <alignment horizontal="center" vertical="center" wrapText="1"/>
    </xf>
    <xf numFmtId="1" fontId="2" fillId="2" borderId="30" xfId="0" applyNumberFormat="1" applyFont="1" applyFill="1" applyBorder="1" applyAlignment="1">
      <alignment horizontal="center" vertical="center" wrapText="1"/>
    </xf>
    <xf numFmtId="1" fontId="11" fillId="2" borderId="31" xfId="0" applyNumberFormat="1" applyFont="1" applyFill="1" applyBorder="1" applyAlignment="1">
      <alignment horizontal="left" vertical="top" wrapText="1"/>
    </xf>
    <xf numFmtId="1" fontId="11" fillId="2" borderId="32" xfId="0" applyNumberFormat="1" applyFont="1" applyFill="1" applyBorder="1" applyAlignment="1">
      <alignment horizontal="left" vertical="top" wrapText="1"/>
    </xf>
    <xf numFmtId="1" fontId="11" fillId="2" borderId="20" xfId="0" applyNumberFormat="1" applyFont="1" applyFill="1" applyBorder="1" applyAlignment="1">
      <alignment horizontal="left" vertical="top" wrapText="1"/>
    </xf>
    <xf numFmtId="1" fontId="11" fillId="2" borderId="21" xfId="0" applyNumberFormat="1" applyFont="1" applyFill="1" applyBorder="1" applyAlignment="1">
      <alignment horizontal="left" vertical="top" wrapText="1"/>
    </xf>
    <xf numFmtId="49" fontId="11" fillId="0" borderId="45" xfId="0" applyNumberFormat="1" applyFont="1" applyFill="1" applyBorder="1" applyAlignment="1" applyProtection="1">
      <alignment horizontal="center" vertical="top" wrapText="1"/>
      <protection locked="0"/>
    </xf>
    <xf numFmtId="49" fontId="11" fillId="0" borderId="54" xfId="0" applyNumberFormat="1" applyFont="1" applyFill="1" applyBorder="1" applyAlignment="1" applyProtection="1">
      <alignment horizontal="center" vertical="top" wrapText="1"/>
      <protection locked="0"/>
    </xf>
    <xf numFmtId="49" fontId="11" fillId="0" borderId="67" xfId="0" applyNumberFormat="1" applyFont="1" applyFill="1" applyBorder="1" applyAlignment="1" applyProtection="1">
      <alignment horizontal="center" vertical="top" wrapText="1"/>
      <protection locked="0"/>
    </xf>
    <xf numFmtId="49" fontId="11" fillId="0" borderId="25" xfId="0" applyNumberFormat="1" applyFont="1" applyFill="1" applyBorder="1" applyAlignment="1" applyProtection="1">
      <alignment horizontal="center" vertical="top" wrapText="1"/>
      <protection locked="0"/>
    </xf>
    <xf numFmtId="49" fontId="11" fillId="0" borderId="21" xfId="0" applyNumberFormat="1" applyFont="1" applyFill="1" applyBorder="1" applyAlignment="1" applyProtection="1">
      <alignment horizontal="center" vertical="top" wrapText="1"/>
      <protection locked="0"/>
    </xf>
    <xf numFmtId="49" fontId="11" fillId="0" borderId="28" xfId="0" applyNumberFormat="1" applyFont="1" applyFill="1" applyBorder="1" applyAlignment="1" applyProtection="1">
      <alignment horizontal="center" vertical="top" wrapText="1"/>
      <protection locked="0"/>
    </xf>
    <xf numFmtId="49" fontId="11" fillId="0" borderId="65" xfId="0" applyNumberFormat="1" applyFont="1" applyFill="1" applyBorder="1" applyAlignment="1" applyProtection="1">
      <alignment horizontal="center" vertical="top" wrapText="1"/>
      <protection locked="0"/>
    </xf>
    <xf numFmtId="49" fontId="11" fillId="0" borderId="38" xfId="0" applyNumberFormat="1" applyFont="1" applyFill="1" applyBorder="1" applyAlignment="1" applyProtection="1">
      <alignment horizontal="center" vertical="top" wrapText="1"/>
      <protection locked="0"/>
    </xf>
    <xf numFmtId="49" fontId="11" fillId="0" borderId="57" xfId="0" applyNumberFormat="1" applyFont="1" applyFill="1" applyBorder="1" applyAlignment="1" applyProtection="1">
      <alignment horizontal="center" vertical="top" wrapText="1"/>
      <protection locked="0"/>
    </xf>
    <xf numFmtId="1" fontId="11" fillId="2" borderId="17" xfId="0" applyNumberFormat="1" applyFont="1" applyFill="1" applyBorder="1" applyAlignment="1">
      <alignment horizontal="left" vertical="center" wrapText="1"/>
    </xf>
    <xf numFmtId="1" fontId="11" fillId="2" borderId="14" xfId="0" applyNumberFormat="1" applyFont="1" applyFill="1" applyBorder="1" applyAlignment="1">
      <alignment horizontal="left" vertical="center" wrapText="1"/>
    </xf>
    <xf numFmtId="1" fontId="11" fillId="2" borderId="24" xfId="0" applyNumberFormat="1" applyFont="1" applyFill="1" applyBorder="1" applyAlignment="1">
      <alignment horizontal="left" vertical="center" wrapText="1"/>
    </xf>
    <xf numFmtId="1" fontId="11" fillId="2" borderId="18" xfId="0" applyNumberFormat="1" applyFont="1" applyFill="1" applyBorder="1" applyAlignment="1">
      <alignment horizontal="left" vertical="center" wrapText="1"/>
    </xf>
    <xf numFmtId="1" fontId="11" fillId="2" borderId="1" xfId="0" applyNumberFormat="1" applyFont="1" applyFill="1" applyBorder="1" applyAlignment="1">
      <alignment horizontal="left" vertical="center" wrapText="1"/>
    </xf>
    <xf numFmtId="1" fontId="11" fillId="2" borderId="25" xfId="0" applyNumberFormat="1" applyFont="1" applyFill="1" applyBorder="1" applyAlignment="1">
      <alignment horizontal="left" vertical="center" wrapText="1"/>
    </xf>
    <xf numFmtId="1" fontId="11" fillId="2" borderId="33" xfId="0" applyNumberFormat="1" applyFont="1" applyFill="1" applyBorder="1" applyAlignment="1">
      <alignment horizontal="left" vertical="top" wrapText="1"/>
    </xf>
    <xf numFmtId="1" fontId="11" fillId="2" borderId="34" xfId="0" applyNumberFormat="1" applyFont="1" applyFill="1" applyBorder="1" applyAlignment="1">
      <alignment horizontal="left" vertical="top" wrapText="1"/>
    </xf>
    <xf numFmtId="1" fontId="11" fillId="2" borderId="38" xfId="0" applyNumberFormat="1" applyFont="1" applyFill="1" applyBorder="1" applyAlignment="1">
      <alignment horizontal="left" vertical="top" wrapText="1"/>
    </xf>
    <xf numFmtId="1" fontId="11" fillId="2" borderId="52" xfId="0" applyNumberFormat="1" applyFont="1" applyFill="1" applyBorder="1" applyAlignment="1">
      <alignment horizontal="left" vertical="center" wrapText="1"/>
    </xf>
    <xf numFmtId="1" fontId="11" fillId="2" borderId="53" xfId="0" applyNumberFormat="1" applyFont="1" applyFill="1" applyBorder="1" applyAlignment="1">
      <alignment horizontal="left" vertical="center" wrapText="1"/>
    </xf>
    <xf numFmtId="1" fontId="11" fillId="2" borderId="37" xfId="0" applyNumberFormat="1" applyFont="1" applyFill="1" applyBorder="1" applyAlignment="1">
      <alignment horizontal="left" vertical="center" wrapText="1"/>
    </xf>
    <xf numFmtId="1" fontId="11" fillId="0" borderId="17" xfId="0" applyNumberFormat="1" applyFont="1" applyFill="1" applyBorder="1" applyAlignment="1" applyProtection="1">
      <alignment horizontal="center" vertical="center" wrapText="1"/>
      <protection locked="0"/>
    </xf>
    <xf numFmtId="1" fontId="11" fillId="0" borderId="39" xfId="0" applyNumberFormat="1" applyFont="1" applyFill="1" applyBorder="1" applyAlignment="1" applyProtection="1">
      <alignment horizontal="center" vertical="center" wrapText="1"/>
      <protection locked="0"/>
    </xf>
    <xf numFmtId="1" fontId="11" fillId="0" borderId="42" xfId="0" applyNumberFormat="1" applyFont="1" applyFill="1" applyBorder="1" applyAlignment="1" applyProtection="1">
      <alignment horizontal="center" vertical="center" wrapText="1"/>
      <protection locked="0"/>
    </xf>
    <xf numFmtId="1" fontId="11" fillId="0" borderId="43" xfId="0" applyNumberFormat="1" applyFont="1" applyFill="1" applyBorder="1" applyAlignment="1" applyProtection="1">
      <alignment horizontal="center" vertical="center" wrapText="1"/>
      <protection locked="0"/>
    </xf>
    <xf numFmtId="1" fontId="11" fillId="2" borderId="19" xfId="0" applyNumberFormat="1" applyFont="1" applyFill="1" applyBorder="1" applyAlignment="1">
      <alignment horizontal="left" vertical="center" wrapText="1"/>
    </xf>
    <xf numFmtId="1" fontId="11" fillId="2" borderId="9" xfId="0" applyNumberFormat="1" applyFont="1" applyFill="1" applyBorder="1" applyAlignment="1">
      <alignment horizontal="left" vertical="center" wrapText="1"/>
    </xf>
    <xf numFmtId="1" fontId="11" fillId="2" borderId="26" xfId="0" applyNumberFormat="1" applyFont="1" applyFill="1" applyBorder="1" applyAlignment="1">
      <alignment horizontal="left" vertical="center" wrapText="1"/>
    </xf>
    <xf numFmtId="1" fontId="2" fillId="4" borderId="22" xfId="0" applyNumberFormat="1" applyFont="1" applyFill="1" applyBorder="1" applyAlignment="1">
      <alignment horizontal="center" vertical="top" wrapText="1"/>
    </xf>
    <xf numFmtId="1" fontId="2" fillId="4" borderId="23" xfId="0" applyNumberFormat="1" applyFont="1" applyFill="1" applyBorder="1" applyAlignment="1">
      <alignment horizontal="center" vertical="top" wrapText="1"/>
    </xf>
    <xf numFmtId="1" fontId="2" fillId="4" borderId="30" xfId="0" applyNumberFormat="1" applyFont="1" applyFill="1" applyBorder="1" applyAlignment="1">
      <alignment horizontal="center" vertical="top" wrapText="1"/>
    </xf>
    <xf numFmtId="1" fontId="2" fillId="2" borderId="36" xfId="0" applyNumberFormat="1" applyFont="1" applyFill="1" applyBorder="1" applyAlignment="1">
      <alignment horizontal="center" vertical="top" wrapText="1"/>
    </xf>
    <xf numFmtId="1" fontId="2" fillId="2" borderId="4" xfId="0" applyNumberFormat="1" applyFont="1" applyFill="1" applyBorder="1" applyAlignment="1">
      <alignment horizontal="center" vertical="top" wrapText="1"/>
    </xf>
    <xf numFmtId="1" fontId="2" fillId="2" borderId="5" xfId="0" applyNumberFormat="1" applyFont="1" applyFill="1" applyBorder="1" applyAlignment="1">
      <alignment horizontal="center" vertical="top" wrapText="1"/>
    </xf>
    <xf numFmtId="1" fontId="11" fillId="2" borderId="35" xfId="0" applyNumberFormat="1" applyFont="1" applyFill="1" applyBorder="1" applyAlignment="1">
      <alignment horizontal="left" vertical="top" wrapText="1"/>
    </xf>
    <xf numFmtId="1" fontId="11" fillId="2" borderId="0" xfId="0" applyNumberFormat="1" applyFont="1" applyFill="1" applyBorder="1" applyAlignment="1">
      <alignment vertical="top" wrapText="1"/>
    </xf>
    <xf numFmtId="1" fontId="11" fillId="2" borderId="35" xfId="0" applyNumberFormat="1" applyFont="1" applyFill="1" applyBorder="1" applyAlignment="1">
      <alignment vertical="top" wrapText="1"/>
    </xf>
    <xf numFmtId="1" fontId="11" fillId="2" borderId="31" xfId="0" applyNumberFormat="1" applyFont="1" applyFill="1" applyBorder="1" applyAlignment="1">
      <alignment horizontal="left" vertical="center" wrapText="1"/>
    </xf>
    <xf numFmtId="1" fontId="11" fillId="2" borderId="32" xfId="0" applyNumberFormat="1" applyFont="1" applyFill="1" applyBorder="1" applyAlignment="1">
      <alignment horizontal="left" vertical="center" wrapText="1"/>
    </xf>
    <xf numFmtId="1" fontId="11" fillId="2" borderId="27" xfId="0" applyNumberFormat="1" applyFont="1" applyFill="1" applyBorder="1" applyAlignment="1">
      <alignment horizontal="left" vertical="center" wrapText="1"/>
    </xf>
    <xf numFmtId="1" fontId="11" fillId="2" borderId="55" xfId="0" applyNumberFormat="1" applyFont="1" applyFill="1" applyBorder="1" applyAlignment="1">
      <alignment horizontal="left" vertical="center" wrapText="1"/>
    </xf>
    <xf numFmtId="1" fontId="11" fillId="2" borderId="38" xfId="0" applyNumberFormat="1" applyFont="1" applyFill="1" applyBorder="1" applyAlignment="1">
      <alignment horizontal="left" vertical="center" wrapText="1"/>
    </xf>
    <xf numFmtId="1" fontId="11" fillId="2" borderId="57" xfId="0" applyNumberFormat="1" applyFont="1" applyFill="1" applyBorder="1" applyAlignment="1">
      <alignment horizontal="left" vertical="center" wrapText="1"/>
    </xf>
    <xf numFmtId="1" fontId="11" fillId="0" borderId="44" xfId="0" applyNumberFormat="1" applyFont="1" applyFill="1" applyBorder="1" applyAlignment="1" applyProtection="1">
      <alignment horizontal="center" vertical="center" wrapText="1"/>
      <protection locked="0"/>
    </xf>
    <xf numFmtId="1" fontId="11" fillId="0" borderId="48" xfId="0" applyNumberFormat="1" applyFont="1" applyFill="1" applyBorder="1" applyAlignment="1" applyProtection="1">
      <alignment horizontal="center" vertical="center" wrapText="1"/>
      <protection locked="0"/>
    </xf>
    <xf numFmtId="1" fontId="30" fillId="2" borderId="46" xfId="0" applyNumberFormat="1" applyFont="1" applyFill="1" applyBorder="1" applyAlignment="1">
      <alignment horizontal="center" vertical="center" wrapText="1"/>
    </xf>
    <xf numFmtId="1" fontId="30" fillId="2" borderId="12" xfId="0" applyNumberFormat="1" applyFont="1" applyFill="1" applyBorder="1" applyAlignment="1">
      <alignment horizontal="center" vertical="center" wrapText="1"/>
    </xf>
    <xf numFmtId="1" fontId="30" fillId="2" borderId="13" xfId="0" applyNumberFormat="1" applyFont="1" applyFill="1" applyBorder="1" applyAlignment="1">
      <alignment horizontal="center" vertical="center" wrapText="1"/>
    </xf>
    <xf numFmtId="1" fontId="11" fillId="2" borderId="22" xfId="0" applyNumberFormat="1" applyFont="1" applyFill="1" applyBorder="1" applyAlignment="1">
      <alignment horizontal="left" vertical="center" wrapText="1"/>
    </xf>
    <xf numFmtId="1" fontId="11" fillId="2" borderId="30" xfId="0" applyNumberFormat="1" applyFont="1" applyFill="1" applyBorder="1" applyAlignment="1">
      <alignment horizontal="left" vertical="center" wrapText="1"/>
    </xf>
    <xf numFmtId="3" fontId="11" fillId="0" borderId="36" xfId="1" applyNumberFormat="1" applyFont="1" applyFill="1" applyBorder="1" applyAlignment="1" applyProtection="1">
      <alignment horizontal="center" vertical="top" wrapText="1"/>
      <protection locked="0"/>
    </xf>
    <xf numFmtId="3" fontId="11" fillId="0" borderId="3" xfId="1" applyNumberFormat="1" applyFont="1" applyFill="1" applyBorder="1" applyAlignment="1" applyProtection="1">
      <alignment horizontal="center" vertical="top" wrapText="1"/>
      <protection locked="0"/>
    </xf>
    <xf numFmtId="3" fontId="11" fillId="0" borderId="4" xfId="1" applyNumberFormat="1" applyFont="1" applyFill="1" applyBorder="1" applyAlignment="1" applyProtection="1">
      <alignment horizontal="center" vertical="top" wrapText="1"/>
      <protection locked="0"/>
    </xf>
    <xf numFmtId="1" fontId="11" fillId="2" borderId="20" xfId="0" quotePrefix="1" applyNumberFormat="1" applyFont="1" applyFill="1" applyBorder="1" applyAlignment="1">
      <alignment horizontal="left" vertical="top" wrapText="1"/>
    </xf>
    <xf numFmtId="1" fontId="11" fillId="2" borderId="33" xfId="0" quotePrefix="1" applyNumberFormat="1" applyFont="1" applyFill="1" applyBorder="1" applyAlignment="1">
      <alignment horizontal="left" vertical="top" wrapText="1"/>
    </xf>
    <xf numFmtId="1" fontId="2" fillId="2" borderId="0" xfId="0" applyNumberFormat="1" applyFont="1" applyFill="1" applyBorder="1" applyAlignment="1">
      <alignment horizontal="left" wrapText="1"/>
    </xf>
    <xf numFmtId="1" fontId="11" fillId="2" borderId="23" xfId="0" applyNumberFormat="1" applyFont="1" applyFill="1" applyBorder="1" applyAlignment="1">
      <alignment horizontal="left" vertical="center" wrapText="1"/>
    </xf>
    <xf numFmtId="1" fontId="2" fillId="2" borderId="22" xfId="0" applyNumberFormat="1" applyFont="1" applyFill="1" applyBorder="1" applyAlignment="1">
      <alignment horizontal="center" vertical="top" wrapText="1"/>
    </xf>
    <xf numFmtId="1" fontId="2" fillId="2" borderId="46" xfId="0" applyNumberFormat="1" applyFont="1" applyFill="1" applyBorder="1" applyAlignment="1">
      <alignment horizontal="center" vertical="top" wrapText="1"/>
    </xf>
    <xf numFmtId="1" fontId="2" fillId="2" borderId="12" xfId="0" applyNumberFormat="1" applyFont="1" applyFill="1" applyBorder="1" applyAlignment="1">
      <alignment horizontal="center" vertical="top" wrapText="1"/>
    </xf>
    <xf numFmtId="1" fontId="2" fillId="2" borderId="13" xfId="0" applyNumberFormat="1" applyFont="1" applyFill="1" applyBorder="1" applyAlignment="1">
      <alignment horizontal="center" vertical="top" wrapText="1"/>
    </xf>
    <xf numFmtId="9" fontId="11" fillId="0" borderId="36" xfId="1" applyFont="1" applyFill="1" applyBorder="1" applyAlignment="1" applyProtection="1">
      <alignment horizontal="center" vertical="top" wrapText="1"/>
      <protection locked="0"/>
    </xf>
    <xf numFmtId="9" fontId="11" fillId="0" borderId="3" xfId="1" applyFont="1" applyFill="1" applyBorder="1" applyAlignment="1" applyProtection="1">
      <alignment horizontal="center" vertical="top" wrapText="1"/>
      <protection locked="0"/>
    </xf>
    <xf numFmtId="9" fontId="11" fillId="0" borderId="4" xfId="1" applyFont="1" applyFill="1" applyBorder="1" applyAlignment="1" applyProtection="1">
      <alignment horizontal="center" vertical="top" wrapText="1"/>
      <protection locked="0"/>
    </xf>
    <xf numFmtId="1" fontId="11" fillId="2" borderId="36" xfId="0" applyNumberFormat="1" applyFont="1" applyFill="1" applyBorder="1" applyAlignment="1">
      <alignment horizontal="center" vertical="center" wrapText="1"/>
    </xf>
    <xf numFmtId="1" fontId="11" fillId="2" borderId="4" xfId="0" applyNumberFormat="1" applyFont="1" applyFill="1" applyBorder="1" applyAlignment="1">
      <alignment horizontal="center" vertical="center" wrapText="1"/>
    </xf>
    <xf numFmtId="1" fontId="11" fillId="0" borderId="5" xfId="0" applyNumberFormat="1" applyFont="1" applyFill="1" applyBorder="1" applyAlignment="1" applyProtection="1">
      <alignment horizontal="center" vertical="center" wrapText="1"/>
      <protection locked="0"/>
    </xf>
    <xf numFmtId="1" fontId="11" fillId="0" borderId="3" xfId="0" applyNumberFormat="1" applyFont="1" applyFill="1" applyBorder="1" applyAlignment="1" applyProtection="1">
      <alignment horizontal="center" vertical="center" wrapText="1"/>
      <protection locked="0"/>
    </xf>
    <xf numFmtId="1" fontId="11" fillId="0" borderId="4" xfId="0" applyNumberFormat="1" applyFont="1" applyFill="1" applyBorder="1" applyAlignment="1" applyProtection="1">
      <alignment horizontal="center" vertical="center" wrapText="1"/>
      <protection locked="0"/>
    </xf>
    <xf numFmtId="1" fontId="11" fillId="2" borderId="0" xfId="0" applyNumberFormat="1" applyFont="1" applyFill="1" applyBorder="1" applyAlignment="1">
      <alignment horizontal="center" vertical="top" wrapText="1"/>
    </xf>
    <xf numFmtId="1" fontId="11" fillId="2" borderId="44" xfId="0" applyNumberFormat="1" applyFont="1" applyFill="1" applyBorder="1" applyAlignment="1">
      <alignment horizontal="center" vertical="center" wrapText="1"/>
    </xf>
    <xf numFmtId="1" fontId="11" fillId="2" borderId="48" xfId="0" applyNumberFormat="1" applyFont="1" applyFill="1" applyBorder="1" applyAlignment="1">
      <alignment horizontal="center" vertical="center" wrapText="1"/>
    </xf>
    <xf numFmtId="1" fontId="11" fillId="0" borderId="51" xfId="0" applyNumberFormat="1" applyFont="1" applyFill="1" applyBorder="1" applyAlignment="1" applyProtection="1">
      <alignment horizontal="center" vertical="center" wrapText="1"/>
      <protection locked="0"/>
    </xf>
    <xf numFmtId="1" fontId="11" fillId="0" borderId="50" xfId="0" applyNumberFormat="1" applyFont="1" applyFill="1" applyBorder="1" applyAlignment="1" applyProtection="1">
      <alignment horizontal="center" vertical="center" wrapText="1"/>
      <protection locked="0"/>
    </xf>
    <xf numFmtId="1" fontId="2" fillId="2" borderId="5"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1" fontId="2" fillId="2" borderId="0" xfId="0" applyNumberFormat="1" applyFont="1" applyFill="1" applyBorder="1" applyAlignment="1">
      <alignment horizontal="center" vertical="top" wrapText="1"/>
    </xf>
    <xf numFmtId="1" fontId="23" fillId="2" borderId="18" xfId="0" quotePrefix="1" applyNumberFormat="1" applyFont="1" applyFill="1" applyBorder="1" applyAlignment="1">
      <alignment horizontal="justify" vertical="center" wrapText="1"/>
    </xf>
    <xf numFmtId="1" fontId="23" fillId="2" borderId="1" xfId="0" quotePrefix="1" applyNumberFormat="1" applyFont="1" applyFill="1" applyBorder="1" applyAlignment="1">
      <alignment horizontal="justify" vertical="center" wrapText="1"/>
    </xf>
    <xf numFmtId="1" fontId="23" fillId="2" borderId="25" xfId="0" quotePrefix="1" applyNumberFormat="1" applyFont="1" applyFill="1" applyBorder="1" applyAlignment="1">
      <alignment horizontal="justify" vertical="center" wrapText="1"/>
    </xf>
    <xf numFmtId="1" fontId="23" fillId="2" borderId="19" xfId="0" quotePrefix="1" applyNumberFormat="1" applyFont="1" applyFill="1" applyBorder="1" applyAlignment="1">
      <alignment horizontal="justify" vertical="center" wrapText="1"/>
    </xf>
    <xf numFmtId="1" fontId="23" fillId="2" borderId="9" xfId="0" quotePrefix="1" applyNumberFormat="1" applyFont="1" applyFill="1" applyBorder="1" applyAlignment="1">
      <alignment horizontal="justify" vertical="center" wrapText="1"/>
    </xf>
    <xf numFmtId="1" fontId="23" fillId="2" borderId="26" xfId="0" quotePrefix="1" applyNumberFormat="1" applyFont="1" applyFill="1" applyBorder="1" applyAlignment="1">
      <alignment horizontal="justify" vertical="center" wrapText="1"/>
    </xf>
    <xf numFmtId="1" fontId="2" fillId="2" borderId="38" xfId="0" applyNumberFormat="1" applyFont="1" applyFill="1" applyBorder="1" applyAlignment="1">
      <alignment horizontal="left" vertical="top" wrapText="1"/>
    </xf>
    <xf numFmtId="1" fontId="2" fillId="2" borderId="57" xfId="0" applyNumberFormat="1" applyFont="1" applyFill="1" applyBorder="1" applyAlignment="1">
      <alignment horizontal="left" vertical="top" wrapText="1"/>
    </xf>
    <xf numFmtId="1" fontId="23" fillId="2" borderId="17" xfId="0" quotePrefix="1" applyNumberFormat="1" applyFont="1" applyFill="1" applyBorder="1" applyAlignment="1">
      <alignment horizontal="justify" vertical="center" wrapText="1"/>
    </xf>
    <xf numFmtId="1" fontId="23" fillId="2" borderId="14" xfId="0" quotePrefix="1" applyNumberFormat="1" applyFont="1" applyFill="1" applyBorder="1" applyAlignment="1">
      <alignment horizontal="justify" vertical="center" wrapText="1"/>
    </xf>
    <xf numFmtId="1" fontId="23" fillId="2" borderId="24" xfId="0" quotePrefix="1" applyNumberFormat="1" applyFont="1" applyFill="1" applyBorder="1" applyAlignment="1">
      <alignment horizontal="justify" vertical="center" wrapText="1"/>
    </xf>
    <xf numFmtId="1" fontId="11" fillId="2" borderId="0" xfId="0" applyNumberFormat="1" applyFont="1" applyFill="1" applyBorder="1" applyAlignment="1">
      <alignment horizontal="justify"/>
    </xf>
    <xf numFmtId="1" fontId="23" fillId="2" borderId="42" xfId="0" quotePrefix="1" applyNumberFormat="1" applyFont="1" applyFill="1" applyBorder="1" applyAlignment="1">
      <alignment horizontal="justify" vertical="center" wrapText="1"/>
    </xf>
    <xf numFmtId="1" fontId="23" fillId="2" borderId="56" xfId="0" quotePrefix="1" applyNumberFormat="1" applyFont="1" applyFill="1" applyBorder="1" applyAlignment="1">
      <alignment horizontal="justify" vertical="center" wrapText="1"/>
    </xf>
    <xf numFmtId="1" fontId="23" fillId="2" borderId="45" xfId="0" quotePrefix="1" applyNumberFormat="1" applyFont="1" applyFill="1" applyBorder="1" applyAlignment="1">
      <alignment horizontal="justify" vertical="center" wrapText="1"/>
    </xf>
    <xf numFmtId="1" fontId="23" fillId="2" borderId="39" xfId="0" quotePrefix="1" applyNumberFormat="1" applyFont="1" applyFill="1" applyBorder="1" applyAlignment="1">
      <alignment horizontal="justify" vertical="center" wrapText="1"/>
    </xf>
    <xf numFmtId="1" fontId="23" fillId="2" borderId="40" xfId="0" quotePrefix="1" applyNumberFormat="1" applyFont="1" applyFill="1" applyBorder="1" applyAlignment="1">
      <alignment horizontal="justify" vertical="center" wrapText="1"/>
    </xf>
    <xf numFmtId="1" fontId="23" fillId="2" borderId="41" xfId="0" quotePrefix="1" applyNumberFormat="1" applyFont="1" applyFill="1" applyBorder="1" applyAlignment="1">
      <alignment horizontal="justify" vertical="center" wrapText="1"/>
    </xf>
    <xf numFmtId="1" fontId="2" fillId="2" borderId="0" xfId="0" applyNumberFormat="1" applyFont="1" applyFill="1" applyBorder="1" applyAlignment="1">
      <alignment horizontal="justify" wrapText="1"/>
    </xf>
    <xf numFmtId="1" fontId="11" fillId="2" borderId="0" xfId="0" quotePrefix="1" applyNumberFormat="1" applyFont="1" applyFill="1" applyBorder="1" applyAlignment="1">
      <alignment horizontal="left" vertical="center" wrapText="1"/>
    </xf>
    <xf numFmtId="1" fontId="23" fillId="2" borderId="19" xfId="0" quotePrefix="1" applyNumberFormat="1" applyFont="1" applyFill="1" applyBorder="1" applyAlignment="1">
      <alignment horizontal="left" vertical="center" wrapText="1"/>
    </xf>
    <xf numFmtId="1" fontId="23" fillId="2" borderId="9" xfId="0" quotePrefix="1" applyNumberFormat="1" applyFont="1" applyFill="1" applyBorder="1" applyAlignment="1">
      <alignment horizontal="left" vertical="center" wrapText="1"/>
    </xf>
    <xf numFmtId="1" fontId="11" fillId="2" borderId="0" xfId="0" quotePrefix="1" applyNumberFormat="1" applyFont="1" applyFill="1" applyBorder="1" applyAlignment="1">
      <alignment horizontal="left" vertical="top" wrapText="1"/>
    </xf>
    <xf numFmtId="1" fontId="2" fillId="2" borderId="53" xfId="0" applyNumberFormat="1" applyFont="1" applyFill="1" applyBorder="1" applyAlignment="1">
      <alignment horizontal="justify" wrapText="1"/>
    </xf>
    <xf numFmtId="1" fontId="11" fillId="2" borderId="0" xfId="0" applyNumberFormat="1" applyFont="1" applyFill="1" applyBorder="1" applyAlignment="1">
      <alignment horizontal="justify" wrapText="1"/>
    </xf>
    <xf numFmtId="1" fontId="11" fillId="2" borderId="38" xfId="0" quotePrefix="1" applyNumberFormat="1" applyFont="1" applyFill="1" applyBorder="1" applyAlignment="1">
      <alignment horizontal="left" vertical="top" wrapText="1"/>
    </xf>
    <xf numFmtId="1" fontId="11" fillId="2" borderId="0" xfId="0" quotePrefix="1" applyNumberFormat="1" applyFont="1" applyFill="1" applyBorder="1" applyAlignment="1">
      <alignment horizontal="justify" wrapText="1"/>
    </xf>
    <xf numFmtId="1" fontId="23" fillId="2" borderId="17" xfId="0" applyNumberFormat="1" applyFont="1" applyFill="1" applyBorder="1" applyAlignment="1">
      <alignment horizontal="left" vertical="center" wrapText="1"/>
    </xf>
    <xf numFmtId="1" fontId="23" fillId="2" borderId="14" xfId="0" applyNumberFormat="1" applyFont="1" applyFill="1" applyBorder="1" applyAlignment="1">
      <alignment horizontal="left" vertical="center" wrapText="1"/>
    </xf>
    <xf numFmtId="1" fontId="23" fillId="2" borderId="18" xfId="0" applyNumberFormat="1" applyFont="1" applyFill="1" applyBorder="1" applyAlignment="1">
      <alignment horizontal="left" vertical="center" wrapText="1"/>
    </xf>
    <xf numFmtId="1" fontId="23" fillId="2" borderId="1" xfId="0" applyNumberFormat="1" applyFont="1" applyFill="1" applyBorder="1" applyAlignment="1">
      <alignment horizontal="left" vertical="center" wrapText="1"/>
    </xf>
    <xf numFmtId="1" fontId="23" fillId="2" borderId="17" xfId="0" quotePrefix="1" applyNumberFormat="1" applyFont="1" applyFill="1" applyBorder="1" applyAlignment="1">
      <alignment horizontal="left" vertical="center" wrapText="1"/>
    </xf>
    <xf numFmtId="1" fontId="23" fillId="2" borderId="14" xfId="0" quotePrefix="1" applyNumberFormat="1" applyFont="1" applyFill="1" applyBorder="1" applyAlignment="1">
      <alignment horizontal="left" vertical="center" wrapText="1"/>
    </xf>
    <xf numFmtId="1" fontId="23" fillId="2" borderId="39" xfId="0" quotePrefix="1" applyNumberFormat="1" applyFont="1" applyFill="1" applyBorder="1" applyAlignment="1">
      <alignment horizontal="left" vertical="center" wrapText="1"/>
    </xf>
    <xf numFmtId="1" fontId="23" fillId="2" borderId="18" xfId="0" quotePrefix="1" applyNumberFormat="1" applyFont="1" applyFill="1" applyBorder="1" applyAlignment="1">
      <alignment horizontal="left" vertical="center" wrapText="1"/>
    </xf>
    <xf numFmtId="1" fontId="23" fillId="2" borderId="1" xfId="0" quotePrefix="1" applyNumberFormat="1" applyFont="1" applyFill="1" applyBorder="1" applyAlignment="1">
      <alignment horizontal="left" vertical="center" wrapText="1"/>
    </xf>
    <xf numFmtId="1" fontId="23" fillId="2" borderId="40" xfId="0" quotePrefix="1" applyNumberFormat="1" applyFont="1" applyFill="1" applyBorder="1" applyAlignment="1">
      <alignment horizontal="left" vertical="center" wrapText="1"/>
    </xf>
    <xf numFmtId="1" fontId="23" fillId="2" borderId="19" xfId="0" applyNumberFormat="1" applyFont="1" applyFill="1" applyBorder="1" applyAlignment="1">
      <alignment horizontal="left" vertical="center" wrapText="1"/>
    </xf>
    <xf numFmtId="1" fontId="23" fillId="2" borderId="9" xfId="0" applyNumberFormat="1" applyFont="1" applyFill="1" applyBorder="1" applyAlignment="1">
      <alignment horizontal="left" vertical="center" wrapText="1"/>
    </xf>
    <xf numFmtId="1" fontId="23" fillId="2" borderId="41" xfId="0" applyNumberFormat="1" applyFont="1" applyFill="1" applyBorder="1" applyAlignment="1">
      <alignment horizontal="left" vertical="center" wrapText="1"/>
    </xf>
    <xf numFmtId="1" fontId="23" fillId="2" borderId="31" xfId="0" quotePrefix="1" applyNumberFormat="1" applyFont="1" applyFill="1" applyBorder="1" applyAlignment="1">
      <alignment horizontal="justify" vertical="center" wrapText="1"/>
    </xf>
    <xf numFmtId="1" fontId="23" fillId="2" borderId="32" xfId="0" quotePrefix="1" applyNumberFormat="1" applyFont="1" applyFill="1" applyBorder="1" applyAlignment="1">
      <alignment horizontal="justify" vertical="center" wrapText="1"/>
    </xf>
    <xf numFmtId="1" fontId="23" fillId="2" borderId="20" xfId="0" quotePrefix="1" applyNumberFormat="1" applyFont="1" applyFill="1" applyBorder="1" applyAlignment="1">
      <alignment vertical="center" wrapText="1"/>
    </xf>
    <xf numFmtId="1" fontId="23" fillId="2" borderId="21" xfId="0" quotePrefix="1" applyNumberFormat="1" applyFont="1" applyFill="1" applyBorder="1" applyAlignment="1">
      <alignment vertical="center" wrapText="1"/>
    </xf>
    <xf numFmtId="1" fontId="23" fillId="2" borderId="33" xfId="0" quotePrefix="1" applyNumberFormat="1" applyFont="1" applyFill="1" applyBorder="1" applyAlignment="1">
      <alignment horizontal="left" vertical="center" wrapText="1"/>
    </xf>
    <xf numFmtId="1" fontId="23" fillId="2" borderId="34" xfId="0" quotePrefix="1" applyNumberFormat="1" applyFont="1" applyFill="1" applyBorder="1" applyAlignment="1">
      <alignment horizontal="left" vertical="center" wrapText="1"/>
    </xf>
    <xf numFmtId="1" fontId="23" fillId="2" borderId="64" xfId="0" quotePrefix="1" applyNumberFormat="1" applyFont="1" applyFill="1" applyBorder="1" applyAlignment="1">
      <alignment horizontal="left" vertical="center" wrapText="1"/>
    </xf>
    <xf numFmtId="0" fontId="23" fillId="0" borderId="26" xfId="0" quotePrefix="1" applyNumberFormat="1" applyFont="1" applyFill="1" applyBorder="1" applyAlignment="1" applyProtection="1">
      <alignment horizontal="left" vertical="center" wrapText="1"/>
      <protection locked="0"/>
    </xf>
    <xf numFmtId="0" fontId="23" fillId="0" borderId="34" xfId="0" quotePrefix="1" applyNumberFormat="1" applyFont="1" applyFill="1" applyBorder="1" applyAlignment="1" applyProtection="1">
      <alignment horizontal="left" vertical="center" wrapText="1"/>
      <protection locked="0"/>
    </xf>
    <xf numFmtId="0" fontId="23" fillId="0" borderId="29" xfId="0" quotePrefix="1" applyNumberFormat="1" applyFont="1" applyFill="1" applyBorder="1" applyAlignment="1" applyProtection="1">
      <alignment horizontal="left" vertical="center" wrapText="1"/>
      <protection locked="0"/>
    </xf>
    <xf numFmtId="1" fontId="23" fillId="2" borderId="17" xfId="0" quotePrefix="1" applyNumberFormat="1" applyFont="1" applyFill="1" applyBorder="1" applyAlignment="1">
      <alignment horizontal="left" wrapText="1"/>
    </xf>
    <xf numFmtId="1" fontId="23" fillId="2" borderId="14" xfId="0" quotePrefix="1" applyNumberFormat="1" applyFont="1" applyFill="1" applyBorder="1" applyAlignment="1">
      <alignment horizontal="left" wrapText="1"/>
    </xf>
    <xf numFmtId="1" fontId="23" fillId="2" borderId="24" xfId="0" quotePrefix="1" applyNumberFormat="1" applyFont="1" applyFill="1" applyBorder="1" applyAlignment="1">
      <alignment horizontal="left" wrapText="1"/>
    </xf>
    <xf numFmtId="1" fontId="23" fillId="2" borderId="18" xfId="0" quotePrefix="1" applyNumberFormat="1" applyFont="1" applyFill="1" applyBorder="1" applyAlignment="1">
      <alignment horizontal="left" wrapText="1"/>
    </xf>
    <xf numFmtId="1" fontId="23" fillId="2" borderId="1" xfId="0" quotePrefix="1" applyNumberFormat="1" applyFont="1" applyFill="1" applyBorder="1" applyAlignment="1">
      <alignment horizontal="left" wrapText="1"/>
    </xf>
    <xf numFmtId="1" fontId="23" fillId="2" borderId="25" xfId="0" quotePrefix="1" applyNumberFormat="1" applyFont="1" applyFill="1" applyBorder="1" applyAlignment="1">
      <alignment horizontal="left" wrapText="1"/>
    </xf>
    <xf numFmtId="1" fontId="23" fillId="2" borderId="1" xfId="0" applyNumberFormat="1" applyFont="1" applyFill="1" applyBorder="1" applyAlignment="1">
      <alignment horizontal="left" wrapText="1"/>
    </xf>
    <xf numFmtId="1" fontId="23" fillId="2" borderId="25" xfId="0" applyNumberFormat="1" applyFont="1" applyFill="1" applyBorder="1" applyAlignment="1">
      <alignment horizontal="left" wrapText="1"/>
    </xf>
    <xf numFmtId="1" fontId="23" fillId="2" borderId="33" xfId="0" quotePrefix="1" applyNumberFormat="1" applyFont="1" applyFill="1" applyBorder="1" applyAlignment="1">
      <alignment vertical="center" wrapText="1"/>
    </xf>
    <xf numFmtId="1" fontId="23" fillId="2" borderId="34" xfId="0" quotePrefix="1" applyNumberFormat="1" applyFont="1" applyFill="1" applyBorder="1" applyAlignment="1">
      <alignment vertical="center" wrapText="1"/>
    </xf>
    <xf numFmtId="1" fontId="11" fillId="2" borderId="38" xfId="0" quotePrefix="1" applyNumberFormat="1" applyFont="1" applyFill="1" applyBorder="1" applyAlignment="1">
      <alignment horizontal="justify" vertical="center" wrapText="1"/>
    </xf>
    <xf numFmtId="1" fontId="21" fillId="2" borderId="52" xfId="0" quotePrefix="1" applyNumberFormat="1" applyFont="1" applyFill="1" applyBorder="1" applyAlignment="1">
      <alignment horizontal="center" vertical="center" wrapText="1"/>
    </xf>
    <xf numFmtId="1" fontId="21" fillId="2" borderId="53" xfId="0" quotePrefix="1" applyNumberFormat="1" applyFont="1" applyFill="1" applyBorder="1" applyAlignment="1">
      <alignment horizontal="center" vertical="center" wrapText="1"/>
    </xf>
    <xf numFmtId="1" fontId="21" fillId="2" borderId="37" xfId="0" quotePrefix="1" applyNumberFormat="1" applyFont="1" applyFill="1" applyBorder="1" applyAlignment="1">
      <alignment horizontal="center" vertical="center" wrapText="1"/>
    </xf>
    <xf numFmtId="1" fontId="23" fillId="2" borderId="18" xfId="0" quotePrefix="1" applyNumberFormat="1" applyFont="1" applyFill="1" applyBorder="1" applyAlignment="1">
      <alignment horizontal="left" vertical="top" wrapText="1"/>
    </xf>
    <xf numFmtId="1" fontId="23" fillId="2" borderId="1" xfId="0" quotePrefix="1" applyNumberFormat="1" applyFont="1" applyFill="1" applyBorder="1" applyAlignment="1">
      <alignment horizontal="left" vertical="top" wrapText="1"/>
    </xf>
    <xf numFmtId="1" fontId="23" fillId="2" borderId="25" xfId="0" quotePrefix="1" applyNumberFormat="1" applyFont="1" applyFill="1" applyBorder="1" applyAlignment="1">
      <alignment horizontal="left" vertical="top" wrapText="1"/>
    </xf>
    <xf numFmtId="1" fontId="23" fillId="2" borderId="19" xfId="0" quotePrefix="1" applyNumberFormat="1" applyFont="1" applyFill="1" applyBorder="1" applyAlignment="1">
      <alignment horizontal="left" wrapText="1"/>
    </xf>
    <xf numFmtId="1" fontId="23" fillId="2" borderId="9" xfId="0" quotePrefix="1" applyNumberFormat="1" applyFont="1" applyFill="1" applyBorder="1" applyAlignment="1">
      <alignment horizontal="left" wrapText="1"/>
    </xf>
    <xf numFmtId="1" fontId="23" fillId="2" borderId="26" xfId="0" quotePrefix="1" applyNumberFormat="1" applyFont="1" applyFill="1" applyBorder="1" applyAlignment="1">
      <alignment horizontal="left" wrapText="1"/>
    </xf>
    <xf numFmtId="1" fontId="23" fillId="2" borderId="31" xfId="0" quotePrefix="1" applyNumberFormat="1" applyFont="1" applyFill="1" applyBorder="1" applyAlignment="1">
      <alignment horizontal="left" wrapText="1"/>
    </xf>
    <xf numFmtId="1" fontId="23" fillId="2" borderId="32" xfId="0" quotePrefix="1" applyNumberFormat="1" applyFont="1" applyFill="1" applyBorder="1" applyAlignment="1">
      <alignment horizontal="left" wrapText="1"/>
    </xf>
    <xf numFmtId="1" fontId="23" fillId="2" borderId="49" xfId="0" quotePrefix="1" applyNumberFormat="1" applyFont="1" applyFill="1" applyBorder="1" applyAlignment="1">
      <alignment horizontal="left" wrapText="1"/>
    </xf>
    <xf numFmtId="1" fontId="23" fillId="2" borderId="54" xfId="0" quotePrefix="1" applyNumberFormat="1" applyFont="1" applyFill="1" applyBorder="1" applyAlignment="1">
      <alignment horizontal="left" wrapText="1"/>
    </xf>
    <xf numFmtId="1" fontId="23" fillId="2" borderId="20" xfId="0" quotePrefix="1" applyNumberFormat="1" applyFont="1" applyFill="1" applyBorder="1" applyAlignment="1">
      <alignment horizontal="left" vertical="top" wrapText="1"/>
    </xf>
    <xf numFmtId="1" fontId="23" fillId="2" borderId="21" xfId="0" applyNumberFormat="1" applyFont="1" applyFill="1" applyBorder="1" applyAlignment="1">
      <alignment horizontal="left" vertical="top" wrapText="1"/>
    </xf>
    <xf numFmtId="1" fontId="23" fillId="2" borderId="20" xfId="0" quotePrefix="1" applyNumberFormat="1" applyFont="1" applyFill="1" applyBorder="1" applyAlignment="1">
      <alignment horizontal="left" wrapText="1"/>
    </xf>
    <xf numFmtId="1" fontId="23" fillId="2" borderId="21" xfId="0" quotePrefix="1" applyNumberFormat="1" applyFont="1" applyFill="1" applyBorder="1" applyAlignment="1">
      <alignment horizontal="left" wrapText="1"/>
    </xf>
    <xf numFmtId="1" fontId="23" fillId="2" borderId="21" xfId="0" quotePrefix="1" applyNumberFormat="1" applyFont="1" applyFill="1" applyBorder="1" applyAlignment="1">
      <alignment horizontal="left" vertical="top" wrapText="1"/>
    </xf>
    <xf numFmtId="1" fontId="23" fillId="2" borderId="1" xfId="0" applyNumberFormat="1" applyFont="1" applyFill="1" applyBorder="1" applyAlignment="1">
      <alignment horizontal="left" vertical="top" wrapText="1"/>
    </xf>
    <xf numFmtId="1" fontId="23" fillId="2" borderId="25" xfId="0" applyNumberFormat="1" applyFont="1" applyFill="1" applyBorder="1" applyAlignment="1">
      <alignment horizontal="left" vertical="top" wrapText="1"/>
    </xf>
    <xf numFmtId="1" fontId="23" fillId="2" borderId="19" xfId="0" quotePrefix="1" applyNumberFormat="1" applyFont="1" applyFill="1" applyBorder="1" applyAlignment="1">
      <alignment horizontal="left" vertical="top" wrapText="1"/>
    </xf>
    <xf numFmtId="1" fontId="23" fillId="2" borderId="9" xfId="0" quotePrefix="1" applyNumberFormat="1" applyFont="1" applyFill="1" applyBorder="1" applyAlignment="1">
      <alignment horizontal="left" vertical="top" wrapText="1"/>
    </xf>
    <xf numFmtId="1" fontId="23" fillId="2" borderId="26" xfId="0" quotePrefix="1" applyNumberFormat="1" applyFont="1" applyFill="1" applyBorder="1" applyAlignment="1">
      <alignment horizontal="left" vertical="top" wrapText="1"/>
    </xf>
    <xf numFmtId="1" fontId="21" fillId="2" borderId="22" xfId="0" quotePrefix="1" applyNumberFormat="1" applyFont="1" applyFill="1" applyBorder="1" applyAlignment="1">
      <alignment horizontal="center" vertical="center" wrapText="1"/>
    </xf>
    <xf numFmtId="1" fontId="21" fillId="2" borderId="23" xfId="0" quotePrefix="1" applyNumberFormat="1" applyFont="1" applyFill="1" applyBorder="1" applyAlignment="1">
      <alignment horizontal="center" vertical="center" wrapText="1"/>
    </xf>
    <xf numFmtId="1" fontId="21" fillId="2" borderId="30" xfId="0" quotePrefix="1" applyNumberFormat="1" applyFont="1" applyFill="1" applyBorder="1" applyAlignment="1">
      <alignment horizontal="center" vertical="center" wrapText="1"/>
    </xf>
    <xf numFmtId="1" fontId="23" fillId="2" borderId="20" xfId="0" quotePrefix="1" applyNumberFormat="1" applyFont="1" applyFill="1" applyBorder="1" applyAlignment="1">
      <alignment horizontal="left" vertical="center" wrapText="1"/>
    </xf>
    <xf numFmtId="1" fontId="23" fillId="2" borderId="21" xfId="0" applyNumberFormat="1" applyFont="1" applyFill="1" applyBorder="1" applyAlignment="1">
      <alignment horizontal="left" vertical="center" wrapText="1"/>
    </xf>
    <xf numFmtId="1" fontId="23" fillId="2" borderId="21" xfId="0" quotePrefix="1" applyNumberFormat="1" applyFont="1" applyFill="1" applyBorder="1" applyAlignment="1">
      <alignment horizontal="left" vertical="center" wrapText="1"/>
    </xf>
    <xf numFmtId="1" fontId="23" fillId="2" borderId="61" xfId="0" quotePrefix="1" applyNumberFormat="1" applyFont="1" applyFill="1" applyBorder="1" applyAlignment="1">
      <alignment vertical="center" wrapText="1"/>
    </xf>
    <xf numFmtId="1" fontId="23" fillId="2" borderId="62" xfId="0" quotePrefix="1" applyNumberFormat="1" applyFont="1" applyFill="1" applyBorder="1" applyAlignment="1">
      <alignment vertical="center" wrapText="1"/>
    </xf>
    <xf numFmtId="1" fontId="23" fillId="2" borderId="58" xfId="0" quotePrefix="1" applyNumberFormat="1" applyFont="1" applyFill="1" applyBorder="1" applyAlignment="1">
      <alignment horizontal="left" vertical="top" wrapText="1"/>
    </xf>
    <xf numFmtId="1" fontId="23" fillId="2" borderId="59" xfId="0" quotePrefix="1" applyNumberFormat="1" applyFont="1" applyFill="1" applyBorder="1" applyAlignment="1">
      <alignment horizontal="left" vertical="top" wrapText="1"/>
    </xf>
    <xf numFmtId="1" fontId="23" fillId="2" borderId="60" xfId="0" quotePrefix="1" applyNumberFormat="1" applyFont="1" applyFill="1" applyBorder="1" applyAlignment="1">
      <alignment horizontal="left" vertical="top" wrapText="1"/>
    </xf>
    <xf numFmtId="1" fontId="23" fillId="2" borderId="31" xfId="0" quotePrefix="1" applyNumberFormat="1" applyFont="1" applyFill="1" applyBorder="1" applyAlignment="1">
      <alignment horizontal="left" vertical="center" wrapText="1"/>
    </xf>
    <xf numFmtId="1" fontId="23" fillId="2" borderId="32" xfId="0" quotePrefix="1" applyNumberFormat="1" applyFont="1" applyFill="1" applyBorder="1" applyAlignment="1">
      <alignment horizontal="left" vertical="center" wrapText="1"/>
    </xf>
    <xf numFmtId="1" fontId="23" fillId="2" borderId="18" xfId="0" quotePrefix="1" applyNumberFormat="1" applyFont="1" applyFill="1" applyBorder="1" applyAlignment="1">
      <alignment horizontal="justify" vertical="center"/>
    </xf>
    <xf numFmtId="1" fontId="23" fillId="2" borderId="1" xfId="0" quotePrefix="1" applyNumberFormat="1" applyFont="1" applyFill="1" applyBorder="1" applyAlignment="1">
      <alignment horizontal="justify" vertical="center"/>
    </xf>
    <xf numFmtId="1" fontId="23" fillId="2" borderId="25" xfId="0" quotePrefix="1" applyNumberFormat="1" applyFont="1" applyFill="1" applyBorder="1" applyAlignment="1">
      <alignment horizontal="justify" vertical="center"/>
    </xf>
    <xf numFmtId="1" fontId="23" fillId="2" borderId="19" xfId="0" quotePrefix="1" applyNumberFormat="1" applyFont="1" applyFill="1" applyBorder="1" applyAlignment="1">
      <alignment horizontal="justify" vertical="center"/>
    </xf>
    <xf numFmtId="1" fontId="23" fillId="2" borderId="9" xfId="0" quotePrefix="1" applyNumberFormat="1" applyFont="1" applyFill="1" applyBorder="1" applyAlignment="1">
      <alignment horizontal="justify" vertical="center"/>
    </xf>
    <xf numFmtId="1" fontId="23" fillId="2" borderId="26" xfId="0" quotePrefix="1" applyNumberFormat="1" applyFont="1" applyFill="1" applyBorder="1" applyAlignment="1">
      <alignment horizontal="justify" vertical="center"/>
    </xf>
    <xf numFmtId="1" fontId="11" fillId="2" borderId="0" xfId="0" quotePrefix="1" applyNumberFormat="1" applyFont="1" applyFill="1" applyBorder="1" applyAlignment="1">
      <alignment horizontal="justify" vertical="center" wrapText="1"/>
    </xf>
    <xf numFmtId="1" fontId="23" fillId="2" borderId="17" xfId="0" quotePrefix="1" applyNumberFormat="1" applyFont="1" applyFill="1" applyBorder="1" applyAlignment="1">
      <alignment horizontal="justify" vertical="center"/>
    </xf>
    <xf numFmtId="1" fontId="23" fillId="2" borderId="14" xfId="0" quotePrefix="1" applyNumberFormat="1" applyFont="1" applyFill="1" applyBorder="1" applyAlignment="1">
      <alignment horizontal="justify" vertical="center"/>
    </xf>
    <xf numFmtId="1" fontId="23" fillId="2" borderId="24" xfId="0" quotePrefix="1" applyNumberFormat="1" applyFont="1" applyFill="1" applyBorder="1" applyAlignment="1">
      <alignment horizontal="justify" vertical="center"/>
    </xf>
    <xf numFmtId="1" fontId="23" fillId="2" borderId="31" xfId="0" applyNumberFormat="1" applyFont="1" applyFill="1" applyBorder="1" applyAlignment="1">
      <alignment horizontal="left" wrapText="1"/>
    </xf>
    <xf numFmtId="1" fontId="23" fillId="2" borderId="32" xfId="0" applyNumberFormat="1" applyFont="1" applyFill="1" applyBorder="1" applyAlignment="1">
      <alignment horizontal="left" wrapText="1"/>
    </xf>
    <xf numFmtId="1" fontId="23" fillId="2" borderId="20" xfId="0" applyNumberFormat="1" applyFont="1" applyFill="1" applyBorder="1" applyAlignment="1">
      <alignment horizontal="left" wrapText="1"/>
    </xf>
    <xf numFmtId="1" fontId="23" fillId="2" borderId="21" xfId="0" applyNumberFormat="1" applyFont="1" applyFill="1" applyBorder="1" applyAlignment="1">
      <alignment horizontal="left" wrapText="1"/>
    </xf>
    <xf numFmtId="1" fontId="2" fillId="2" borderId="0" xfId="0" applyNumberFormat="1" applyFont="1" applyFill="1" applyAlignment="1">
      <alignment horizontal="left" vertical="top"/>
    </xf>
    <xf numFmtId="1" fontId="11" fillId="2" borderId="38" xfId="0" applyNumberFormat="1" applyFont="1" applyFill="1" applyBorder="1" applyAlignment="1">
      <alignment horizontal="justify" vertical="top" wrapText="1"/>
    </xf>
    <xf numFmtId="0" fontId="23" fillId="0" borderId="20" xfId="0" quotePrefix="1" applyNumberFormat="1" applyFont="1" applyFill="1" applyBorder="1" applyAlignment="1" applyProtection="1">
      <alignment horizontal="left" vertical="top" wrapText="1"/>
      <protection locked="0"/>
    </xf>
    <xf numFmtId="0" fontId="23" fillId="0" borderId="21" xfId="0" quotePrefix="1" applyNumberFormat="1" applyFont="1" applyFill="1" applyBorder="1" applyAlignment="1" applyProtection="1">
      <alignment horizontal="left" vertical="top" wrapText="1"/>
      <protection locked="0"/>
    </xf>
    <xf numFmtId="1" fontId="23" fillId="2" borderId="33" xfId="0" applyNumberFormat="1" applyFont="1" applyFill="1" applyBorder="1" applyAlignment="1">
      <alignment horizontal="left" wrapText="1"/>
    </xf>
    <xf numFmtId="1" fontId="23" fillId="2" borderId="34" xfId="0" applyNumberFormat="1" applyFont="1" applyFill="1" applyBorder="1" applyAlignment="1">
      <alignment horizontal="left" wrapText="1"/>
    </xf>
    <xf numFmtId="1" fontId="23" fillId="2" borderId="31" xfId="0" quotePrefix="1" applyNumberFormat="1" applyFont="1" applyFill="1" applyBorder="1" applyAlignment="1">
      <alignment horizontal="left" vertical="top" wrapText="1"/>
    </xf>
    <xf numFmtId="1" fontId="23" fillId="2" borderId="32" xfId="0" quotePrefix="1" applyNumberFormat="1" applyFont="1" applyFill="1" applyBorder="1" applyAlignment="1">
      <alignment horizontal="left" vertical="top" wrapText="1"/>
    </xf>
    <xf numFmtId="0" fontId="23" fillId="0" borderId="33" xfId="0" quotePrefix="1" applyNumberFormat="1" applyFont="1" applyFill="1" applyBorder="1" applyAlignment="1" applyProtection="1">
      <alignment horizontal="left" vertical="top" wrapText="1"/>
      <protection locked="0"/>
    </xf>
    <xf numFmtId="0" fontId="23" fillId="0" borderId="34" xfId="0" quotePrefix="1" applyNumberFormat="1" applyFont="1" applyFill="1" applyBorder="1" applyAlignment="1" applyProtection="1">
      <alignment horizontal="left" vertical="top" wrapText="1"/>
      <protection locked="0"/>
    </xf>
    <xf numFmtId="1" fontId="23" fillId="2" borderId="20" xfId="0" applyNumberFormat="1" applyFont="1" applyFill="1" applyBorder="1" applyAlignment="1">
      <alignment horizontal="left" vertical="top" wrapText="1"/>
    </xf>
    <xf numFmtId="0" fontId="36" fillId="0" borderId="0" xfId="0" applyFont="1" applyAlignment="1">
      <alignment horizontal="center" vertical="center" wrapText="1"/>
    </xf>
    <xf numFmtId="49" fontId="10" fillId="0" borderId="1" xfId="0" applyNumberFormat="1" applyFont="1" applyBorder="1" applyAlignment="1">
      <alignment horizontal="center" vertical="center"/>
    </xf>
    <xf numFmtId="0" fontId="39" fillId="0" borderId="0" xfId="0" applyFont="1" applyAlignment="1">
      <alignment horizontal="center" vertical="center"/>
    </xf>
    <xf numFmtId="1" fontId="11" fillId="2" borderId="0" xfId="0" applyNumberFormat="1" applyFont="1" applyFill="1" applyAlignment="1">
      <alignment horizontal="center"/>
    </xf>
    <xf numFmtId="0" fontId="23" fillId="0" borderId="20" xfId="0" quotePrefix="1" applyNumberFormat="1" applyFont="1" applyFill="1" applyBorder="1" applyAlignment="1" applyProtection="1">
      <alignment horizontal="left" wrapText="1"/>
      <protection locked="0"/>
    </xf>
    <xf numFmtId="0" fontId="23" fillId="0" borderId="21" xfId="0" applyNumberFormat="1" applyFont="1" applyFill="1" applyBorder="1" applyAlignment="1" applyProtection="1">
      <alignment horizontal="left" wrapText="1"/>
      <protection locked="0"/>
    </xf>
    <xf numFmtId="0" fontId="23" fillId="0" borderId="33" xfId="0" quotePrefix="1" applyNumberFormat="1" applyFont="1" applyFill="1" applyBorder="1" applyAlignment="1" applyProtection="1">
      <alignment horizontal="left" wrapText="1"/>
      <protection locked="0"/>
    </xf>
    <xf numFmtId="0" fontId="23" fillId="0" borderId="34" xfId="0" applyNumberFormat="1" applyFont="1" applyFill="1" applyBorder="1" applyAlignment="1" applyProtection="1">
      <alignment horizontal="left" wrapText="1"/>
      <protection locked="0"/>
    </xf>
  </cellXfs>
  <cellStyles count="2">
    <cellStyle name="Normal" xfId="0" builtinId="0"/>
    <cellStyle name="Percent" xfId="1" builtinId="5"/>
  </cellStyles>
  <dxfs count="0"/>
  <tableStyles count="0" defaultTableStyle="TableStyleMedium2" defaultPivotStyle="PivotStyleLight16"/>
  <colors>
    <mruColors>
      <color rgb="FFDDF4FF"/>
      <color rgb="FFC6ECF0"/>
      <color rgb="FF00FFCC"/>
      <color rgb="FFFF6600"/>
      <color rgb="FFFFFF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7327</xdr:colOff>
      <xdr:row>252</xdr:row>
      <xdr:rowOff>7327</xdr:rowOff>
    </xdr:from>
    <xdr:to>
      <xdr:col>3</xdr:col>
      <xdr:colOff>930519</xdr:colOff>
      <xdr:row>252</xdr:row>
      <xdr:rowOff>674077</xdr:rowOff>
    </xdr:to>
    <xdr:cxnSp macro="">
      <xdr:nvCxnSpPr>
        <xdr:cNvPr id="2" name="Straight Connector 1"/>
        <xdr:cNvCxnSpPr/>
      </xdr:nvCxnSpPr>
      <xdr:spPr>
        <a:xfrm>
          <a:off x="797902" y="55738102"/>
          <a:ext cx="923192" cy="66675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8659</xdr:colOff>
      <xdr:row>89</xdr:row>
      <xdr:rowOff>8659</xdr:rowOff>
    </xdr:from>
    <xdr:to>
      <xdr:col>4</xdr:col>
      <xdr:colOff>502228</xdr:colOff>
      <xdr:row>90</xdr:row>
      <xdr:rowOff>0</xdr:rowOff>
    </xdr:to>
    <xdr:cxnSp macro="">
      <xdr:nvCxnSpPr>
        <xdr:cNvPr id="3" name="Straight Connector 2"/>
        <xdr:cNvCxnSpPr/>
      </xdr:nvCxnSpPr>
      <xdr:spPr>
        <a:xfrm>
          <a:off x="799234" y="19649209"/>
          <a:ext cx="1788969" cy="29614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228600</xdr:colOff>
      <xdr:row>105</xdr:row>
      <xdr:rowOff>9525</xdr:rowOff>
    </xdr:from>
    <xdr:to>
      <xdr:col>5</xdr:col>
      <xdr:colOff>0</xdr:colOff>
      <xdr:row>105</xdr:row>
      <xdr:rowOff>295275</xdr:rowOff>
    </xdr:to>
    <xdr:cxnSp macro="">
      <xdr:nvCxnSpPr>
        <xdr:cNvPr id="4" name="Straight Connector 3"/>
        <xdr:cNvCxnSpPr/>
      </xdr:nvCxnSpPr>
      <xdr:spPr>
        <a:xfrm>
          <a:off x="771525" y="23583900"/>
          <a:ext cx="1828800" cy="28575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7327</xdr:colOff>
      <xdr:row>53</xdr:row>
      <xdr:rowOff>7327</xdr:rowOff>
    </xdr:from>
    <xdr:to>
      <xdr:col>6</xdr:col>
      <xdr:colOff>7327</xdr:colOff>
      <xdr:row>54</xdr:row>
      <xdr:rowOff>0</xdr:rowOff>
    </xdr:to>
    <xdr:cxnSp macro="">
      <xdr:nvCxnSpPr>
        <xdr:cNvPr id="5" name="Straight Connector 4"/>
        <xdr:cNvCxnSpPr/>
      </xdr:nvCxnSpPr>
      <xdr:spPr>
        <a:xfrm>
          <a:off x="797902" y="11008702"/>
          <a:ext cx="2324100" cy="640373"/>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7"/>
  <sheetViews>
    <sheetView tabSelected="1" workbookViewId="0">
      <selection activeCell="R50" sqref="R50"/>
    </sheetView>
  </sheetViews>
  <sheetFormatPr defaultColWidth="9.125" defaultRowHeight="15" x14ac:dyDescent="0.25"/>
  <cols>
    <col min="1" max="1" width="2.75" style="8" customWidth="1"/>
    <col min="2" max="2" width="3.25" style="8" customWidth="1"/>
    <col min="3" max="3" width="3.625" style="8" customWidth="1"/>
    <col min="4" max="4" width="15" style="8" customWidth="1"/>
    <col min="5" max="11" width="9.125" style="8"/>
    <col min="12" max="12" width="12.375" style="8" customWidth="1"/>
    <col min="13" max="13" width="24.75" style="8" customWidth="1"/>
    <col min="14" max="16384" width="9.125" style="8"/>
  </cols>
  <sheetData>
    <row r="1" spans="1:21" ht="16.5" x14ac:dyDescent="0.25">
      <c r="A1" s="1"/>
      <c r="B1" s="2"/>
      <c r="C1" s="3"/>
      <c r="D1" s="242" t="s">
        <v>297</v>
      </c>
      <c r="E1" s="242"/>
      <c r="F1" s="242"/>
      <c r="G1" s="242"/>
      <c r="H1" s="242"/>
      <c r="I1" s="242"/>
      <c r="J1" s="242"/>
      <c r="K1" s="242"/>
      <c r="L1" s="242"/>
      <c r="M1" s="4"/>
      <c r="N1" s="5"/>
      <c r="O1" s="6"/>
      <c r="P1" s="6"/>
      <c r="Q1" s="6"/>
      <c r="R1" s="6"/>
      <c r="S1" s="6"/>
      <c r="T1" s="6"/>
      <c r="U1" s="7"/>
    </row>
    <row r="2" spans="1:21" ht="15.75" x14ac:dyDescent="0.25">
      <c r="A2" s="9"/>
      <c r="B2" s="241" t="s">
        <v>325</v>
      </c>
      <c r="C2" s="241"/>
      <c r="D2" s="241"/>
      <c r="E2" s="241"/>
      <c r="F2" s="241"/>
      <c r="G2" s="241"/>
      <c r="H2" s="241"/>
      <c r="I2" s="241"/>
      <c r="J2" s="241"/>
      <c r="K2" s="241"/>
      <c r="L2" s="241"/>
      <c r="M2" s="241"/>
      <c r="N2" s="10"/>
      <c r="O2" s="11"/>
      <c r="P2" s="11"/>
      <c r="Q2" s="11"/>
      <c r="R2" s="11"/>
      <c r="S2" s="11"/>
      <c r="T2" s="11"/>
      <c r="U2" s="12"/>
    </row>
    <row r="3" spans="1:21" x14ac:dyDescent="0.25">
      <c r="A3" s="9"/>
      <c r="B3" s="13"/>
      <c r="C3" s="14"/>
      <c r="D3" s="243"/>
      <c r="E3" s="243"/>
      <c r="F3" s="243"/>
      <c r="G3" s="243"/>
      <c r="H3" s="243"/>
      <c r="I3" s="243"/>
      <c r="J3" s="243"/>
      <c r="K3" s="243"/>
      <c r="L3" s="243"/>
      <c r="M3" s="4"/>
      <c r="N3" s="10"/>
      <c r="O3" s="11"/>
      <c r="P3" s="11"/>
      <c r="Q3" s="11"/>
      <c r="R3" s="11"/>
      <c r="S3" s="11"/>
      <c r="T3" s="11"/>
      <c r="U3" s="15"/>
    </row>
    <row r="4" spans="1:21" ht="15.75" thickBot="1" x14ac:dyDescent="0.3">
      <c r="A4" s="9"/>
      <c r="B4" s="16" t="s">
        <v>56</v>
      </c>
      <c r="C4" s="14"/>
      <c r="D4" s="17"/>
      <c r="E4" s="17"/>
      <c r="F4" s="17"/>
      <c r="G4" s="17"/>
      <c r="H4" s="17"/>
      <c r="I4" s="17"/>
      <c r="J4" s="17"/>
      <c r="K4" s="17"/>
      <c r="L4" s="17"/>
      <c r="M4" s="4"/>
      <c r="N4" s="10"/>
      <c r="O4" s="11"/>
      <c r="P4" s="11"/>
      <c r="Q4" s="11"/>
      <c r="R4" s="11"/>
      <c r="S4" s="11"/>
      <c r="T4" s="11"/>
      <c r="U4" s="15"/>
    </row>
    <row r="5" spans="1:21" x14ac:dyDescent="0.25">
      <c r="A5" s="9"/>
      <c r="B5" s="18"/>
      <c r="C5" s="19">
        <v>1</v>
      </c>
      <c r="D5" s="244" t="s">
        <v>298</v>
      </c>
      <c r="E5" s="245"/>
      <c r="F5" s="246"/>
      <c r="G5" s="246"/>
      <c r="H5" s="246"/>
      <c r="I5" s="246"/>
      <c r="J5" s="246"/>
      <c r="K5" s="246"/>
      <c r="L5" s="247"/>
      <c r="M5" s="4"/>
      <c r="N5" s="10"/>
      <c r="O5" s="11"/>
      <c r="P5" s="11"/>
      <c r="Q5" s="11"/>
      <c r="R5" s="11"/>
      <c r="S5" s="11"/>
      <c r="T5" s="11"/>
      <c r="U5" s="20"/>
    </row>
    <row r="6" spans="1:21" ht="15.75" thickBot="1" x14ac:dyDescent="0.3">
      <c r="A6" s="9"/>
      <c r="B6" s="18"/>
      <c r="C6" s="19"/>
      <c r="D6" s="248" t="s">
        <v>299</v>
      </c>
      <c r="E6" s="249"/>
      <c r="F6" s="250"/>
      <c r="G6" s="250"/>
      <c r="H6" s="250"/>
      <c r="I6" s="250"/>
      <c r="J6" s="250"/>
      <c r="K6" s="250"/>
      <c r="L6" s="251"/>
      <c r="M6" s="4"/>
      <c r="N6" s="10"/>
      <c r="O6" s="11"/>
      <c r="P6" s="11"/>
      <c r="Q6" s="11"/>
      <c r="R6" s="11"/>
      <c r="S6" s="11"/>
      <c r="T6" s="11"/>
      <c r="U6" s="20"/>
    </row>
    <row r="7" spans="1:21" ht="15.75" thickBot="1" x14ac:dyDescent="0.3">
      <c r="A7" s="9"/>
      <c r="B7" s="18"/>
      <c r="C7" s="19">
        <v>2</v>
      </c>
      <c r="D7" s="264" t="s">
        <v>282</v>
      </c>
      <c r="E7" s="264"/>
      <c r="F7" s="264"/>
      <c r="G7" s="264"/>
      <c r="H7" s="264"/>
      <c r="I7" s="264"/>
      <c r="J7" s="264"/>
      <c r="K7" s="264"/>
      <c r="L7" s="264"/>
      <c r="M7" s="4"/>
      <c r="N7" s="21"/>
      <c r="O7" s="22"/>
      <c r="P7" s="22"/>
      <c r="Q7" s="22"/>
      <c r="R7" s="22"/>
      <c r="S7" s="22"/>
      <c r="T7" s="22"/>
      <c r="U7" s="20"/>
    </row>
    <row r="8" spans="1:21" ht="24.75" thickBot="1" x14ac:dyDescent="0.3">
      <c r="A8" s="9"/>
      <c r="B8" s="18"/>
      <c r="C8" s="19"/>
      <c r="D8" s="265" t="s">
        <v>251</v>
      </c>
      <c r="E8" s="266"/>
      <c r="F8" s="23" t="s">
        <v>27</v>
      </c>
      <c r="G8" s="24" t="s">
        <v>22</v>
      </c>
      <c r="H8" s="24" t="s">
        <v>23</v>
      </c>
      <c r="I8" s="24" t="s">
        <v>24</v>
      </c>
      <c r="J8" s="24" t="s">
        <v>25</v>
      </c>
      <c r="K8" s="25" t="s">
        <v>26</v>
      </c>
      <c r="L8" s="26"/>
      <c r="M8" s="27" t="s">
        <v>277</v>
      </c>
      <c r="N8" s="21"/>
      <c r="O8" s="22"/>
      <c r="P8" s="22"/>
      <c r="Q8" s="22"/>
      <c r="R8" s="22"/>
      <c r="S8" s="22"/>
      <c r="T8" s="22"/>
      <c r="U8" s="20"/>
    </row>
    <row r="9" spans="1:21" ht="15.75" thickBot="1" x14ac:dyDescent="0.3">
      <c r="A9" s="9"/>
      <c r="B9" s="18"/>
      <c r="C9" s="19"/>
      <c r="D9" s="267" t="s">
        <v>300</v>
      </c>
      <c r="E9" s="268"/>
      <c r="F9" s="28"/>
      <c r="G9" s="29"/>
      <c r="H9" s="29"/>
      <c r="I9" s="29"/>
      <c r="J9" s="29"/>
      <c r="K9" s="30"/>
      <c r="L9" s="26"/>
      <c r="M9" s="30"/>
      <c r="N9" s="21" t="str">
        <f t="shared" ref="N9:S10" si="0">IF(F9+1&gt;0, "Hợp lệ", "Sai")</f>
        <v>Hợp lệ</v>
      </c>
      <c r="O9" s="21" t="str">
        <f t="shared" si="0"/>
        <v>Hợp lệ</v>
      </c>
      <c r="P9" s="21" t="str">
        <f t="shared" si="0"/>
        <v>Hợp lệ</v>
      </c>
      <c r="Q9" s="21" t="str">
        <f t="shared" si="0"/>
        <v>Hợp lệ</v>
      </c>
      <c r="R9" s="21" t="str">
        <f t="shared" si="0"/>
        <v>Hợp lệ</v>
      </c>
      <c r="S9" s="21" t="str">
        <f t="shared" si="0"/>
        <v>Hợp lệ</v>
      </c>
      <c r="T9" s="22"/>
      <c r="U9" s="20"/>
    </row>
    <row r="10" spans="1:21" ht="15.75" thickBot="1" x14ac:dyDescent="0.3">
      <c r="A10" s="9"/>
      <c r="B10" s="18"/>
      <c r="C10" s="19"/>
      <c r="D10" s="269" t="s">
        <v>301</v>
      </c>
      <c r="E10" s="270"/>
      <c r="F10" s="31"/>
      <c r="G10" s="32"/>
      <c r="H10" s="32"/>
      <c r="I10" s="32"/>
      <c r="J10" s="32"/>
      <c r="K10" s="33"/>
      <c r="L10" s="26"/>
      <c r="M10" s="30"/>
      <c r="N10" s="21" t="str">
        <f t="shared" si="0"/>
        <v>Hợp lệ</v>
      </c>
      <c r="O10" s="21" t="str">
        <f t="shared" si="0"/>
        <v>Hợp lệ</v>
      </c>
      <c r="P10" s="21" t="str">
        <f t="shared" si="0"/>
        <v>Hợp lệ</v>
      </c>
      <c r="Q10" s="21" t="str">
        <f t="shared" si="0"/>
        <v>Hợp lệ</v>
      </c>
      <c r="R10" s="21" t="str">
        <f t="shared" si="0"/>
        <v>Hợp lệ</v>
      </c>
      <c r="S10" s="21" t="str">
        <f t="shared" si="0"/>
        <v>Hợp lệ</v>
      </c>
      <c r="T10" s="22"/>
      <c r="U10" s="20"/>
    </row>
    <row r="11" spans="1:21" ht="15.75" thickBot="1" x14ac:dyDescent="0.3">
      <c r="A11" s="9"/>
      <c r="B11" s="18"/>
      <c r="C11" s="19"/>
      <c r="D11" s="34"/>
      <c r="E11" s="34"/>
      <c r="F11" s="34"/>
      <c r="G11" s="34"/>
      <c r="H11" s="34"/>
      <c r="I11" s="34"/>
      <c r="J11" s="34"/>
      <c r="K11" s="34"/>
      <c r="L11" s="26"/>
      <c r="M11" s="35"/>
      <c r="N11" s="21"/>
      <c r="O11" s="22"/>
      <c r="P11" s="22"/>
      <c r="Q11" s="22"/>
      <c r="R11" s="22"/>
      <c r="S11" s="22"/>
      <c r="T11" s="22"/>
      <c r="U11" s="20"/>
    </row>
    <row r="12" spans="1:21" ht="15.75" thickBot="1" x14ac:dyDescent="0.3">
      <c r="A12" s="36"/>
      <c r="B12" s="37"/>
      <c r="C12" s="38">
        <v>3</v>
      </c>
      <c r="D12" s="271" t="s">
        <v>302</v>
      </c>
      <c r="E12" s="271"/>
      <c r="F12" s="271"/>
      <c r="G12" s="271"/>
      <c r="H12" s="271"/>
      <c r="I12" s="271"/>
      <c r="J12" s="271"/>
      <c r="K12" s="272"/>
      <c r="L12" s="39"/>
      <c r="M12" s="26"/>
      <c r="N12" s="21" t="str">
        <f>IF(L12+1&gt;0, "Hợp lệ", "Sai")</f>
        <v>Hợp lệ</v>
      </c>
      <c r="O12" s="22"/>
      <c r="P12" s="22"/>
      <c r="Q12" s="22"/>
      <c r="R12" s="22"/>
      <c r="S12" s="22"/>
      <c r="T12" s="22"/>
      <c r="U12" s="40"/>
    </row>
    <row r="13" spans="1:21" x14ac:dyDescent="0.25">
      <c r="A13" s="41"/>
      <c r="B13" s="42"/>
      <c r="C13" s="43"/>
      <c r="D13" s="44"/>
      <c r="E13" s="44"/>
      <c r="F13" s="44"/>
      <c r="G13" s="44"/>
      <c r="H13" s="44"/>
      <c r="I13" s="44"/>
      <c r="J13" s="44"/>
      <c r="K13" s="44"/>
      <c r="L13" s="45"/>
      <c r="M13" s="35"/>
      <c r="N13" s="21"/>
      <c r="O13" s="22"/>
      <c r="P13" s="22"/>
      <c r="Q13" s="22"/>
      <c r="R13" s="22"/>
      <c r="S13" s="22"/>
      <c r="T13" s="22"/>
      <c r="U13" s="20"/>
    </row>
    <row r="14" spans="1:21" x14ac:dyDescent="0.25">
      <c r="A14" s="1"/>
      <c r="B14" s="46" t="s">
        <v>57</v>
      </c>
      <c r="C14" s="47"/>
      <c r="D14" s="48"/>
      <c r="E14" s="48"/>
      <c r="F14" s="48"/>
      <c r="G14" s="48"/>
      <c r="H14" s="48"/>
      <c r="I14" s="48"/>
      <c r="J14" s="48"/>
      <c r="K14" s="48"/>
      <c r="L14" s="35"/>
      <c r="M14" s="48"/>
      <c r="N14" s="49"/>
      <c r="O14" s="50"/>
      <c r="P14" s="50"/>
      <c r="Q14" s="50"/>
      <c r="R14" s="50"/>
      <c r="S14" s="50"/>
      <c r="T14" s="50"/>
      <c r="U14" s="51"/>
    </row>
    <row r="15" spans="1:21" x14ac:dyDescent="0.25">
      <c r="A15" s="9"/>
      <c r="B15" s="52" t="s">
        <v>303</v>
      </c>
      <c r="C15" s="14"/>
      <c r="D15" s="34"/>
      <c r="E15" s="34"/>
      <c r="F15" s="34"/>
      <c r="G15" s="34"/>
      <c r="H15" s="34"/>
      <c r="I15" s="34"/>
      <c r="J15" s="34"/>
      <c r="K15" s="34"/>
      <c r="L15" s="26"/>
      <c r="M15" s="48"/>
      <c r="N15" s="21"/>
      <c r="O15" s="22"/>
      <c r="P15" s="22"/>
      <c r="Q15" s="22"/>
      <c r="R15" s="22"/>
      <c r="S15" s="22"/>
      <c r="T15" s="22"/>
      <c r="U15" s="15"/>
    </row>
    <row r="16" spans="1:21" ht="15.75" thickBot="1" x14ac:dyDescent="0.3">
      <c r="A16" s="1"/>
      <c r="B16" s="53"/>
      <c r="C16" s="47"/>
      <c r="D16" s="48"/>
      <c r="E16" s="48"/>
      <c r="F16" s="48"/>
      <c r="G16" s="48"/>
      <c r="H16" s="48"/>
      <c r="I16" s="48"/>
      <c r="J16" s="48"/>
      <c r="K16" s="48"/>
      <c r="L16" s="35"/>
      <c r="M16" s="48"/>
      <c r="N16" s="49"/>
      <c r="O16" s="50"/>
      <c r="P16" s="50"/>
      <c r="Q16" s="50"/>
      <c r="R16" s="50"/>
      <c r="S16" s="50"/>
      <c r="T16" s="50"/>
      <c r="U16" s="54"/>
    </row>
    <row r="17" spans="1:21" ht="15.75" thickBot="1" x14ac:dyDescent="0.3">
      <c r="A17" s="9"/>
      <c r="B17" s="55"/>
      <c r="C17" s="19">
        <v>4</v>
      </c>
      <c r="D17" s="273" t="s">
        <v>264</v>
      </c>
      <c r="E17" s="273"/>
      <c r="F17" s="273"/>
      <c r="G17" s="273"/>
      <c r="H17" s="273"/>
      <c r="I17" s="273"/>
      <c r="J17" s="273"/>
      <c r="K17" s="274"/>
      <c r="L17" s="56"/>
      <c r="M17" s="48"/>
      <c r="N17" s="21" t="str">
        <f>IF(OR(L17=1,L17=0,L17=""),"Hợp lệ", "Sai")</f>
        <v>Hợp lệ</v>
      </c>
      <c r="O17" s="22"/>
      <c r="P17" s="22"/>
      <c r="Q17" s="22"/>
      <c r="R17" s="22"/>
      <c r="S17" s="22"/>
      <c r="T17" s="22"/>
      <c r="U17" s="57"/>
    </row>
    <row r="18" spans="1:21" ht="15.75" thickBot="1" x14ac:dyDescent="0.3">
      <c r="A18" s="9"/>
      <c r="B18" s="55"/>
      <c r="C18" s="19"/>
      <c r="D18" s="253" t="s">
        <v>34</v>
      </c>
      <c r="E18" s="255" t="s">
        <v>29</v>
      </c>
      <c r="F18" s="256"/>
      <c r="G18" s="256"/>
      <c r="H18" s="257"/>
      <c r="I18" s="255" t="s">
        <v>51</v>
      </c>
      <c r="J18" s="256"/>
      <c r="K18" s="256"/>
      <c r="L18" s="257"/>
      <c r="M18" s="48"/>
      <c r="N18" s="58" t="str">
        <f>IF(AND(L17=1,CONCATENATE(E20,E21,E22,I20,I21,I22)=""), "Nhập năm VB", "")</f>
        <v/>
      </c>
      <c r="O18" s="22"/>
      <c r="P18" s="22"/>
      <c r="Q18" s="22"/>
      <c r="R18" s="22"/>
      <c r="S18" s="22"/>
      <c r="T18" s="22"/>
      <c r="U18" s="57"/>
    </row>
    <row r="19" spans="1:21" ht="15.75" thickBot="1" x14ac:dyDescent="0.3">
      <c r="A19" s="9"/>
      <c r="B19" s="55"/>
      <c r="C19" s="19"/>
      <c r="D19" s="254"/>
      <c r="E19" s="59" t="s">
        <v>28</v>
      </c>
      <c r="F19" s="258" t="s">
        <v>30</v>
      </c>
      <c r="G19" s="259"/>
      <c r="H19" s="260"/>
      <c r="I19" s="59" t="s">
        <v>28</v>
      </c>
      <c r="J19" s="258" t="s">
        <v>31</v>
      </c>
      <c r="K19" s="259"/>
      <c r="L19" s="260"/>
      <c r="M19" s="48"/>
      <c r="N19" s="21"/>
      <c r="O19" s="22"/>
      <c r="P19" s="22"/>
      <c r="Q19" s="22"/>
      <c r="R19" s="22"/>
      <c r="S19" s="22"/>
      <c r="T19" s="22"/>
      <c r="U19" s="57"/>
    </row>
    <row r="20" spans="1:21" x14ac:dyDescent="0.25">
      <c r="A20" s="9"/>
      <c r="B20" s="55"/>
      <c r="C20" s="19"/>
      <c r="D20" s="60" t="s">
        <v>32</v>
      </c>
      <c r="E20" s="61"/>
      <c r="F20" s="261"/>
      <c r="G20" s="262"/>
      <c r="H20" s="263"/>
      <c r="I20" s="61"/>
      <c r="J20" s="261"/>
      <c r="K20" s="262"/>
      <c r="L20" s="263"/>
      <c r="M20" s="48"/>
      <c r="N20" s="21" t="str">
        <f t="shared" ref="N20:O22" si="1">IF(AND($L$17&lt;1,E20&gt;0), "Sai", "Hợp lệ")</f>
        <v>Hợp lệ</v>
      </c>
      <c r="O20" s="21" t="str">
        <f t="shared" si="1"/>
        <v>Hợp lệ</v>
      </c>
      <c r="P20" s="21" t="str">
        <f t="shared" ref="P20:Q22" si="2">IF(AND($L$17&lt;1,I20&gt;0), "Sai", "Hợp lệ")</f>
        <v>Hợp lệ</v>
      </c>
      <c r="Q20" s="21" t="str">
        <f t="shared" si="2"/>
        <v>Hợp lệ</v>
      </c>
      <c r="R20" s="22"/>
      <c r="S20" s="22"/>
      <c r="T20" s="22"/>
      <c r="U20" s="57"/>
    </row>
    <row r="21" spans="1:21" x14ac:dyDescent="0.25">
      <c r="A21" s="9"/>
      <c r="B21" s="55"/>
      <c r="C21" s="19"/>
      <c r="D21" s="62" t="s">
        <v>33</v>
      </c>
      <c r="E21" s="63"/>
      <c r="F21" s="282"/>
      <c r="G21" s="283"/>
      <c r="H21" s="284"/>
      <c r="I21" s="63"/>
      <c r="J21" s="285"/>
      <c r="K21" s="286"/>
      <c r="L21" s="287"/>
      <c r="M21" s="48"/>
      <c r="N21" s="21" t="str">
        <f t="shared" si="1"/>
        <v>Hợp lệ</v>
      </c>
      <c r="O21" s="21" t="str">
        <f t="shared" si="1"/>
        <v>Hợp lệ</v>
      </c>
      <c r="P21" s="21" t="str">
        <f t="shared" si="2"/>
        <v>Hợp lệ</v>
      </c>
      <c r="Q21" s="21" t="str">
        <f t="shared" si="2"/>
        <v>Hợp lệ</v>
      </c>
      <c r="R21" s="22"/>
      <c r="S21" s="22"/>
      <c r="T21" s="22"/>
      <c r="U21" s="57"/>
    </row>
    <row r="22" spans="1:21" ht="24" x14ac:dyDescent="0.25">
      <c r="A22" s="9"/>
      <c r="B22" s="55"/>
      <c r="C22" s="19"/>
      <c r="D22" s="64" t="s">
        <v>99</v>
      </c>
      <c r="E22" s="63"/>
      <c r="F22" s="282"/>
      <c r="G22" s="283"/>
      <c r="H22" s="284"/>
      <c r="I22" s="63"/>
      <c r="J22" s="282"/>
      <c r="K22" s="283"/>
      <c r="L22" s="284"/>
      <c r="M22" s="48"/>
      <c r="N22" s="21" t="str">
        <f t="shared" si="1"/>
        <v>Hợp lệ</v>
      </c>
      <c r="O22" s="21" t="str">
        <f t="shared" si="1"/>
        <v>Hợp lệ</v>
      </c>
      <c r="P22" s="21" t="str">
        <f t="shared" si="2"/>
        <v>Hợp lệ</v>
      </c>
      <c r="Q22" s="21" t="str">
        <f t="shared" si="2"/>
        <v>Hợp lệ</v>
      </c>
      <c r="R22" s="22"/>
      <c r="S22" s="22"/>
      <c r="T22" s="22"/>
      <c r="U22" s="57"/>
    </row>
    <row r="23" spans="1:21" ht="15.75" thickBot="1" x14ac:dyDescent="0.3">
      <c r="A23" s="9"/>
      <c r="B23" s="55"/>
      <c r="C23" s="19"/>
      <c r="D23" s="65" t="s">
        <v>50</v>
      </c>
      <c r="E23" s="66"/>
      <c r="F23" s="288"/>
      <c r="G23" s="289"/>
      <c r="H23" s="290"/>
      <c r="I23" s="66"/>
      <c r="J23" s="288"/>
      <c r="K23" s="289"/>
      <c r="L23" s="290"/>
      <c r="M23" s="67"/>
      <c r="N23" s="68"/>
      <c r="O23" s="22"/>
      <c r="P23" s="22"/>
      <c r="Q23" s="22"/>
      <c r="R23" s="22"/>
      <c r="S23" s="22"/>
      <c r="T23" s="22"/>
      <c r="U23" s="57"/>
    </row>
    <row r="24" spans="1:21" ht="15.75" thickBot="1" x14ac:dyDescent="0.3">
      <c r="A24" s="9"/>
      <c r="B24" s="55"/>
      <c r="C24" s="38">
        <v>5</v>
      </c>
      <c r="D24" s="271" t="s">
        <v>84</v>
      </c>
      <c r="E24" s="271"/>
      <c r="F24" s="271"/>
      <c r="G24" s="271"/>
      <c r="H24" s="271"/>
      <c r="I24" s="271"/>
      <c r="J24" s="271"/>
      <c r="K24" s="271"/>
      <c r="L24" s="271"/>
      <c r="M24" s="67"/>
      <c r="N24" s="21"/>
      <c r="O24" s="22"/>
      <c r="P24" s="22"/>
      <c r="Q24" s="22"/>
      <c r="R24" s="22"/>
      <c r="S24" s="22"/>
      <c r="T24" s="22"/>
      <c r="U24" s="57"/>
    </row>
    <row r="25" spans="1:21" ht="15.75" thickBot="1" x14ac:dyDescent="0.3">
      <c r="A25" s="69"/>
      <c r="B25" s="70"/>
      <c r="C25" s="71"/>
      <c r="D25" s="275" t="s">
        <v>61</v>
      </c>
      <c r="E25" s="276"/>
      <c r="F25" s="276"/>
      <c r="G25" s="276"/>
      <c r="H25" s="276"/>
      <c r="I25" s="276"/>
      <c r="J25" s="277"/>
      <c r="K25" s="72"/>
      <c r="L25" s="73"/>
      <c r="M25" s="67"/>
      <c r="N25" s="68"/>
      <c r="O25" s="74"/>
      <c r="P25" s="74"/>
      <c r="Q25" s="74"/>
      <c r="R25" s="74"/>
      <c r="S25" s="74"/>
      <c r="T25" s="74"/>
      <c r="U25" s="75"/>
    </row>
    <row r="26" spans="1:21" x14ac:dyDescent="0.25">
      <c r="A26" s="69"/>
      <c r="B26" s="70"/>
      <c r="C26" s="71"/>
      <c r="D26" s="278" t="s">
        <v>265</v>
      </c>
      <c r="E26" s="279"/>
      <c r="F26" s="279"/>
      <c r="G26" s="279"/>
      <c r="H26" s="279"/>
      <c r="I26" s="279"/>
      <c r="J26" s="76"/>
      <c r="K26" s="77"/>
      <c r="L26" s="67"/>
      <c r="M26" s="67"/>
      <c r="N26" s="68" t="str">
        <f>IF($L$17=1, IF(OR(K26=1,K26=0,K26=""),"Hợp lệ", "Sai"), IF(K26="","Hợp lệ","Sai"))</f>
        <v>Hợp lệ</v>
      </c>
      <c r="O26" s="74"/>
      <c r="P26" s="74"/>
      <c r="Q26" s="74"/>
      <c r="R26" s="74"/>
      <c r="S26" s="74"/>
      <c r="T26" s="74"/>
      <c r="U26" s="75"/>
    </row>
    <row r="27" spans="1:21" x14ac:dyDescent="0.25">
      <c r="A27" s="69"/>
      <c r="B27" s="70"/>
      <c r="C27" s="71"/>
      <c r="D27" s="280" t="s">
        <v>62</v>
      </c>
      <c r="E27" s="281"/>
      <c r="F27" s="281"/>
      <c r="G27" s="281"/>
      <c r="H27" s="281"/>
      <c r="I27" s="281"/>
      <c r="J27" s="76"/>
      <c r="K27" s="78"/>
      <c r="L27" s="67"/>
      <c r="M27" s="67"/>
      <c r="N27" s="68" t="str">
        <f>IF($L$17=1, IF(OR(K27=1,K27=0,K27=""),"Hợp lệ", "Sai"), IF(K27="","Hợp lệ","Sai"))</f>
        <v>Hợp lệ</v>
      </c>
      <c r="O27" s="74"/>
      <c r="P27" s="74"/>
      <c r="Q27" s="74"/>
      <c r="R27" s="74"/>
      <c r="S27" s="74"/>
      <c r="T27" s="74"/>
      <c r="U27" s="75"/>
    </row>
    <row r="28" spans="1:21" x14ac:dyDescent="0.25">
      <c r="A28" s="69"/>
      <c r="B28" s="70"/>
      <c r="C28" s="71"/>
      <c r="D28" s="280" t="s">
        <v>63</v>
      </c>
      <c r="E28" s="281"/>
      <c r="F28" s="281"/>
      <c r="G28" s="281"/>
      <c r="H28" s="281"/>
      <c r="I28" s="281"/>
      <c r="J28" s="76"/>
      <c r="K28" s="78"/>
      <c r="L28" s="67"/>
      <c r="M28" s="67"/>
      <c r="N28" s="68" t="str">
        <f>IF($L$17=1, IF(OR(K28=1,K28=0,K28=""),"Hợp lệ", "Sai"), IF(K28="","Hợp lệ","Sai"))</f>
        <v>Hợp lệ</v>
      </c>
      <c r="O28" s="74"/>
      <c r="P28" s="74"/>
      <c r="Q28" s="74"/>
      <c r="R28" s="74"/>
      <c r="S28" s="74"/>
      <c r="T28" s="74"/>
      <c r="U28" s="75"/>
    </row>
    <row r="29" spans="1:21" x14ac:dyDescent="0.25">
      <c r="A29" s="69"/>
      <c r="B29" s="70"/>
      <c r="C29" s="71"/>
      <c r="D29" s="280" t="s">
        <v>72</v>
      </c>
      <c r="E29" s="281"/>
      <c r="F29" s="281"/>
      <c r="G29" s="281"/>
      <c r="H29" s="281"/>
      <c r="I29" s="281"/>
      <c r="J29" s="76"/>
      <c r="K29" s="78"/>
      <c r="L29" s="67"/>
      <c r="M29" s="67"/>
      <c r="N29" s="68" t="str">
        <f>IF($L$17=1, IF(OR(K29=1,K29=0,K29=""),"Hợp lệ", "Sai"), IF(K29="","Hợp lệ","Sai"))</f>
        <v>Hợp lệ</v>
      </c>
      <c r="O29" s="74"/>
      <c r="P29" s="74"/>
      <c r="Q29" s="74"/>
      <c r="R29" s="74"/>
      <c r="S29" s="74"/>
      <c r="T29" s="74"/>
      <c r="U29" s="75"/>
    </row>
    <row r="30" spans="1:21" ht="15.75" thickBot="1" x14ac:dyDescent="0.3">
      <c r="A30" s="69"/>
      <c r="B30" s="70"/>
      <c r="C30" s="71"/>
      <c r="D30" s="297" t="s">
        <v>64</v>
      </c>
      <c r="E30" s="298"/>
      <c r="F30" s="298"/>
      <c r="G30" s="298"/>
      <c r="H30" s="298"/>
      <c r="I30" s="298"/>
      <c r="J30" s="79"/>
      <c r="K30" s="80"/>
      <c r="L30" s="67"/>
      <c r="M30" s="67"/>
      <c r="N30" s="68" t="str">
        <f>IF($L$17=1, IF(OR(K30=1,K30=0,K30=""),"Hợp lệ", "Sai"), IF(K30="","Hợp lệ","Sai"))</f>
        <v>Hợp lệ</v>
      </c>
      <c r="O30" s="74"/>
      <c r="P30" s="74"/>
      <c r="Q30" s="74"/>
      <c r="R30" s="74"/>
      <c r="S30" s="74"/>
      <c r="T30" s="74"/>
      <c r="U30" s="75"/>
    </row>
    <row r="31" spans="1:21" ht="15.75" thickBot="1" x14ac:dyDescent="0.3">
      <c r="A31" s="9"/>
      <c r="B31" s="55"/>
      <c r="C31" s="19">
        <v>6</v>
      </c>
      <c r="D31" s="299" t="s">
        <v>85</v>
      </c>
      <c r="E31" s="299"/>
      <c r="F31" s="299"/>
      <c r="G31" s="299"/>
      <c r="H31" s="299"/>
      <c r="I31" s="299"/>
      <c r="J31" s="299"/>
      <c r="K31" s="264"/>
      <c r="L31" s="264"/>
      <c r="M31" s="67"/>
      <c r="N31" s="81" t="str">
        <f>IF(AND($L$17=1,K32+K33+K34=0),"Hãy tự đánh giá", "")</f>
        <v/>
      </c>
      <c r="O31" s="22"/>
      <c r="P31" s="22"/>
      <c r="Q31" s="22"/>
      <c r="R31" s="22"/>
      <c r="S31" s="22"/>
      <c r="T31" s="22"/>
      <c r="U31" s="57"/>
    </row>
    <row r="32" spans="1:21" x14ac:dyDescent="0.25">
      <c r="A32" s="69"/>
      <c r="B32" s="70"/>
      <c r="C32" s="71"/>
      <c r="D32" s="278" t="s">
        <v>37</v>
      </c>
      <c r="E32" s="279"/>
      <c r="F32" s="279"/>
      <c r="G32" s="279"/>
      <c r="H32" s="279"/>
      <c r="I32" s="279"/>
      <c r="J32" s="279"/>
      <c r="K32" s="77"/>
      <c r="L32" s="67"/>
      <c r="M32" s="67"/>
      <c r="N32" s="68" t="str">
        <f>IF($L$17=1, IF(OR(K32=1,K32=0,K32=""),"Hợp lệ", "Sai"),IF(K32="","Hợp lệ","Sai"))</f>
        <v>Hợp lệ</v>
      </c>
      <c r="O32" s="74"/>
      <c r="P32" s="74"/>
      <c r="Q32" s="74"/>
      <c r="R32" s="74"/>
      <c r="S32" s="74"/>
      <c r="T32" s="74"/>
      <c r="U32" s="75"/>
    </row>
    <row r="33" spans="1:21" x14ac:dyDescent="0.25">
      <c r="A33" s="69"/>
      <c r="B33" s="70"/>
      <c r="C33" s="71"/>
      <c r="D33" s="280" t="s">
        <v>38</v>
      </c>
      <c r="E33" s="281"/>
      <c r="F33" s="281"/>
      <c r="G33" s="281"/>
      <c r="H33" s="281"/>
      <c r="I33" s="281"/>
      <c r="J33" s="281"/>
      <c r="K33" s="78"/>
      <c r="L33" s="67"/>
      <c r="M33" s="67"/>
      <c r="N33" s="68" t="str">
        <f>IF($L$17=1, IF(OR(K33=1,K33=0,K33=""),IF(K32+K33&gt;1,"Chỉ chọn 1 đáp án","Hợp lệ"), "Sai"),IF(K33="","Hợp lệ","Sai"))</f>
        <v>Hợp lệ</v>
      </c>
      <c r="O33" s="74"/>
      <c r="P33" s="74"/>
      <c r="Q33" s="74"/>
      <c r="R33" s="74"/>
      <c r="S33" s="74"/>
      <c r="T33" s="74"/>
      <c r="U33" s="75"/>
    </row>
    <row r="34" spans="1:21" ht="15.75" thickBot="1" x14ac:dyDescent="0.3">
      <c r="A34" s="69"/>
      <c r="B34" s="70"/>
      <c r="C34" s="71"/>
      <c r="D34" s="297" t="s">
        <v>39</v>
      </c>
      <c r="E34" s="298"/>
      <c r="F34" s="298"/>
      <c r="G34" s="298"/>
      <c r="H34" s="298"/>
      <c r="I34" s="298"/>
      <c r="J34" s="298"/>
      <c r="K34" s="80"/>
      <c r="L34" s="67"/>
      <c r="M34" s="67"/>
      <c r="N34" s="68" t="str">
        <f>IF($L$17=1, IF(OR(K34=1,K34=0,K34=""),IF(K32+K33+K34&gt;1,"Chỉ chọn 1 đáp án","Hợp lệ"), "Sai"),IF(K34="","Hợp lệ","Sai"))</f>
        <v>Hợp lệ</v>
      </c>
      <c r="O34" s="74"/>
      <c r="P34" s="74"/>
      <c r="Q34" s="74"/>
      <c r="R34" s="74"/>
      <c r="S34" s="74"/>
      <c r="T34" s="74"/>
      <c r="U34" s="75"/>
    </row>
    <row r="35" spans="1:21" ht="15.75" thickBot="1" x14ac:dyDescent="0.3">
      <c r="A35" s="69"/>
      <c r="B35" s="70"/>
      <c r="C35" s="71"/>
      <c r="D35" s="82"/>
      <c r="E35" s="82"/>
      <c r="F35" s="82"/>
      <c r="G35" s="82"/>
      <c r="H35" s="82"/>
      <c r="I35" s="82"/>
      <c r="J35" s="82"/>
      <c r="K35" s="67"/>
      <c r="L35" s="67"/>
      <c r="M35" s="67"/>
      <c r="N35" s="68"/>
      <c r="O35" s="74"/>
      <c r="P35" s="74"/>
      <c r="Q35" s="74"/>
      <c r="R35" s="74"/>
      <c r="S35" s="74"/>
      <c r="T35" s="74"/>
      <c r="U35" s="75"/>
    </row>
    <row r="36" spans="1:21" ht="15.75" thickBot="1" x14ac:dyDescent="0.3">
      <c r="A36" s="9"/>
      <c r="B36" s="55"/>
      <c r="C36" s="19">
        <v>7</v>
      </c>
      <c r="D36" s="264" t="s">
        <v>86</v>
      </c>
      <c r="E36" s="264"/>
      <c r="F36" s="264"/>
      <c r="G36" s="264"/>
      <c r="H36" s="264"/>
      <c r="I36" s="264"/>
      <c r="J36" s="264"/>
      <c r="K36" s="264"/>
      <c r="L36" s="83"/>
      <c r="M36" s="67"/>
      <c r="N36" s="81" t="str">
        <f>IF(L17=1, IF(L36&gt;0, "Hợp lệ", "Hãy tự đánh giá"),IF(L36&gt;0,"Sai","Hợp lệ"))</f>
        <v>Hợp lệ</v>
      </c>
      <c r="O36" s="22"/>
      <c r="P36" s="22"/>
      <c r="Q36" s="22"/>
      <c r="R36" s="22"/>
      <c r="S36" s="22"/>
      <c r="T36" s="22"/>
      <c r="U36" s="57"/>
    </row>
    <row r="37" spans="1:21" x14ac:dyDescent="0.25">
      <c r="A37" s="9"/>
      <c r="B37" s="55"/>
      <c r="C37" s="19"/>
      <c r="D37" s="34"/>
      <c r="E37" s="34"/>
      <c r="F37" s="34"/>
      <c r="G37" s="34"/>
      <c r="H37" s="34"/>
      <c r="I37" s="34"/>
      <c r="J37" s="34"/>
      <c r="K37" s="34"/>
      <c r="L37" s="84"/>
      <c r="M37" s="67"/>
      <c r="N37" s="21"/>
      <c r="O37" s="22"/>
      <c r="P37" s="22"/>
      <c r="Q37" s="22"/>
      <c r="R37" s="22"/>
      <c r="S37" s="22"/>
      <c r="T37" s="22"/>
      <c r="U37" s="57"/>
    </row>
    <row r="38" spans="1:21" ht="15.75" thickBot="1" x14ac:dyDescent="0.3">
      <c r="A38" s="9"/>
      <c r="B38" s="85" t="s">
        <v>304</v>
      </c>
      <c r="C38" s="14"/>
      <c r="D38" s="34"/>
      <c r="E38" s="34"/>
      <c r="F38" s="34"/>
      <c r="G38" s="34"/>
      <c r="H38" s="34"/>
      <c r="I38" s="34"/>
      <c r="J38" s="34"/>
      <c r="K38" s="34"/>
      <c r="L38" s="26"/>
      <c r="M38" s="67"/>
      <c r="N38" s="21"/>
      <c r="O38" s="22"/>
      <c r="P38" s="22"/>
      <c r="Q38" s="22"/>
      <c r="R38" s="22"/>
      <c r="S38" s="22"/>
      <c r="T38" s="22"/>
      <c r="U38" s="15"/>
    </row>
    <row r="39" spans="1:21" ht="15.75" thickBot="1" x14ac:dyDescent="0.3">
      <c r="A39" s="9"/>
      <c r="B39" s="85"/>
      <c r="C39" s="14">
        <v>8</v>
      </c>
      <c r="D39" s="264" t="s">
        <v>100</v>
      </c>
      <c r="E39" s="264"/>
      <c r="F39" s="264"/>
      <c r="G39" s="264"/>
      <c r="H39" s="264"/>
      <c r="I39" s="264"/>
      <c r="J39" s="264"/>
      <c r="K39" s="264"/>
      <c r="L39" s="86"/>
      <c r="M39" s="86" t="s">
        <v>278</v>
      </c>
      <c r="N39" s="21" t="str">
        <f>IF(OR(L39=1,L39=0,L39=""),"Hợp lệ","Sai")</f>
        <v>Hợp lệ</v>
      </c>
      <c r="O39" s="22"/>
      <c r="P39" s="22"/>
      <c r="Q39" s="22"/>
      <c r="R39" s="22"/>
      <c r="S39" s="22"/>
      <c r="T39" s="22"/>
      <c r="U39" s="15"/>
    </row>
    <row r="40" spans="1:21" ht="15.75" thickBot="1" x14ac:dyDescent="0.3">
      <c r="A40" s="9"/>
      <c r="B40" s="85"/>
      <c r="C40" s="19">
        <v>9</v>
      </c>
      <c r="D40" s="264" t="s">
        <v>101</v>
      </c>
      <c r="E40" s="264"/>
      <c r="F40" s="264"/>
      <c r="G40" s="264"/>
      <c r="H40" s="264"/>
      <c r="I40" s="264"/>
      <c r="J40" s="264"/>
      <c r="K40" s="264"/>
      <c r="L40" s="86"/>
      <c r="M40" s="26"/>
      <c r="N40" s="21" t="str">
        <f>IF(L40+1&gt;0,"Hợp lệ", "Sai")</f>
        <v>Hợp lệ</v>
      </c>
      <c r="O40" s="22"/>
      <c r="P40" s="22"/>
      <c r="Q40" s="22"/>
      <c r="R40" s="22"/>
      <c r="S40" s="22"/>
      <c r="T40" s="22"/>
      <c r="U40" s="20"/>
    </row>
    <row r="41" spans="1:21" ht="15.75" thickBot="1" x14ac:dyDescent="0.3">
      <c r="A41" s="9"/>
      <c r="B41" s="85"/>
      <c r="C41" s="19">
        <v>10</v>
      </c>
      <c r="D41" s="264" t="s">
        <v>102</v>
      </c>
      <c r="E41" s="264"/>
      <c r="F41" s="264"/>
      <c r="G41" s="264"/>
      <c r="H41" s="264"/>
      <c r="I41" s="264"/>
      <c r="J41" s="264"/>
      <c r="K41" s="264"/>
      <c r="L41" s="86"/>
      <c r="M41" s="87"/>
      <c r="N41" s="21" t="str">
        <f>IF(L41+1&gt;0,"Hợp lệ", "Sai")</f>
        <v>Hợp lệ</v>
      </c>
      <c r="O41" s="22"/>
      <c r="P41" s="22"/>
      <c r="Q41" s="22"/>
      <c r="R41" s="22"/>
      <c r="S41" s="22"/>
      <c r="T41" s="22"/>
      <c r="U41" s="20"/>
    </row>
    <row r="42" spans="1:21" ht="15.75" thickBot="1" x14ac:dyDescent="0.3">
      <c r="A42" s="9"/>
      <c r="B42" s="55"/>
      <c r="C42" s="19">
        <v>11</v>
      </c>
      <c r="D42" s="264" t="s">
        <v>87</v>
      </c>
      <c r="E42" s="264"/>
      <c r="F42" s="264"/>
      <c r="G42" s="264"/>
      <c r="H42" s="264"/>
      <c r="I42" s="264"/>
      <c r="J42" s="264"/>
      <c r="K42" s="264"/>
      <c r="L42" s="86"/>
      <c r="M42" s="86" t="s">
        <v>278</v>
      </c>
      <c r="N42" s="21" t="str">
        <f>IF(OR(L42=1,L42=0,L42=""),"Hợp lệ","Sai")</f>
        <v>Hợp lệ</v>
      </c>
      <c r="O42" s="22"/>
      <c r="P42" s="22"/>
      <c r="Q42" s="22"/>
      <c r="R42" s="22"/>
      <c r="S42" s="22"/>
      <c r="T42" s="22"/>
      <c r="U42" s="20"/>
    </row>
    <row r="43" spans="1:21" x14ac:dyDescent="0.25">
      <c r="A43" s="9"/>
      <c r="B43" s="55"/>
      <c r="C43" s="19"/>
      <c r="D43" s="291" t="s">
        <v>35</v>
      </c>
      <c r="E43" s="292"/>
      <c r="F43" s="292"/>
      <c r="G43" s="292"/>
      <c r="H43" s="292"/>
      <c r="I43" s="292"/>
      <c r="J43" s="293"/>
      <c r="K43" s="88"/>
      <c r="L43" s="89"/>
      <c r="M43" s="87"/>
      <c r="N43" s="21" t="str">
        <f>IF($L$42=1,IF(OR(K43=1,K43=0,K43=""),"Hợp lệ","Sai"),IF(K43="","Hợp lệ", "Sai"))</f>
        <v>Hợp lệ</v>
      </c>
      <c r="O43" s="22"/>
      <c r="P43" s="22"/>
      <c r="Q43" s="22"/>
      <c r="R43" s="22"/>
      <c r="S43" s="22"/>
      <c r="T43" s="22"/>
      <c r="U43" s="20"/>
    </row>
    <row r="44" spans="1:21" x14ac:dyDescent="0.25">
      <c r="A44" s="9"/>
      <c r="B44" s="55"/>
      <c r="C44" s="19"/>
      <c r="D44" s="294" t="s">
        <v>49</v>
      </c>
      <c r="E44" s="295"/>
      <c r="F44" s="295"/>
      <c r="G44" s="295"/>
      <c r="H44" s="295"/>
      <c r="I44" s="295"/>
      <c r="J44" s="296"/>
      <c r="K44" s="90"/>
      <c r="L44" s="89"/>
      <c r="M44" s="87"/>
      <c r="N44" s="21" t="str">
        <f>IF($L$42=1,IF(OR(K44=1,K44=0,K44=""),"Hợp lệ","Sai"),IF(K44="","Hợp lệ", "Sai"))</f>
        <v>Hợp lệ</v>
      </c>
      <c r="O44" s="22"/>
      <c r="P44" s="22"/>
      <c r="Q44" s="22"/>
      <c r="R44" s="22"/>
      <c r="S44" s="22"/>
      <c r="T44" s="22"/>
      <c r="U44" s="20"/>
    </row>
    <row r="45" spans="1:21" ht="15.75" thickBot="1" x14ac:dyDescent="0.3">
      <c r="A45" s="9"/>
      <c r="B45" s="55"/>
      <c r="C45" s="19"/>
      <c r="D45" s="294" t="s">
        <v>36</v>
      </c>
      <c r="E45" s="295"/>
      <c r="F45" s="295"/>
      <c r="G45" s="295"/>
      <c r="H45" s="295"/>
      <c r="I45" s="295"/>
      <c r="J45" s="296"/>
      <c r="K45" s="91"/>
      <c r="L45" s="89"/>
      <c r="M45" s="87"/>
      <c r="N45" s="21" t="str">
        <f>IF($L$42=1,IF(OR(K45=1,K45=0,K45=""),"Hợp lệ","Sai"),IF(K45="","Hợp lệ", "Sai"))</f>
        <v>Hợp lệ</v>
      </c>
      <c r="O45" s="22"/>
      <c r="P45" s="22"/>
      <c r="Q45" s="22"/>
      <c r="R45" s="22"/>
      <c r="S45" s="22"/>
      <c r="T45" s="22"/>
      <c r="U45" s="20"/>
    </row>
    <row r="46" spans="1:21" x14ac:dyDescent="0.25">
      <c r="A46" s="9"/>
      <c r="B46" s="55"/>
      <c r="C46" s="38">
        <v>12</v>
      </c>
      <c r="D46" s="271" t="s">
        <v>103</v>
      </c>
      <c r="E46" s="271"/>
      <c r="F46" s="271"/>
      <c r="G46" s="271"/>
      <c r="H46" s="271"/>
      <c r="I46" s="271"/>
      <c r="J46" s="271"/>
      <c r="K46" s="271"/>
      <c r="L46" s="271"/>
      <c r="M46" s="87"/>
      <c r="N46" s="21"/>
      <c r="O46" s="22"/>
      <c r="P46" s="22"/>
      <c r="Q46" s="22"/>
      <c r="R46" s="22"/>
      <c r="S46" s="22"/>
      <c r="T46" s="22"/>
      <c r="U46" s="20"/>
    </row>
    <row r="47" spans="1:21" x14ac:dyDescent="0.25">
      <c r="A47" s="9"/>
      <c r="B47" s="55"/>
      <c r="C47" s="19"/>
      <c r="D47" s="294" t="s">
        <v>283</v>
      </c>
      <c r="E47" s="295"/>
      <c r="F47" s="295"/>
      <c r="G47" s="295"/>
      <c r="H47" s="295"/>
      <c r="I47" s="295"/>
      <c r="J47" s="296"/>
      <c r="K47" s="90"/>
      <c r="L47" s="26"/>
      <c r="M47" s="87"/>
      <c r="N47" s="21" t="str">
        <f>IF($L$42=1,IF(OR(K47=1,K47=0,K47=""),"Hợp lệ","Sai"),IF(K47="","Hợp lệ", "Sai"))</f>
        <v>Hợp lệ</v>
      </c>
      <c r="O47" s="22"/>
      <c r="P47" s="22"/>
      <c r="Q47" s="22"/>
      <c r="R47" s="22"/>
      <c r="S47" s="22"/>
      <c r="T47" s="22"/>
      <c r="U47" s="20"/>
    </row>
    <row r="48" spans="1:21" ht="15.75" thickBot="1" x14ac:dyDescent="0.3">
      <c r="A48" s="9"/>
      <c r="B48" s="55"/>
      <c r="C48" s="19"/>
      <c r="D48" s="307" t="s">
        <v>59</v>
      </c>
      <c r="E48" s="308"/>
      <c r="F48" s="308"/>
      <c r="G48" s="308"/>
      <c r="H48" s="308"/>
      <c r="I48" s="308"/>
      <c r="J48" s="309"/>
      <c r="K48" s="91"/>
      <c r="L48" s="26"/>
      <c r="M48" s="87"/>
      <c r="N48" s="21" t="str">
        <f>IF($L$42=1,IF(OR(K48=1,K48=0,K48=""),"Hợp lệ","Sai"),IF(K48="","Hợp lệ", "Sai"))</f>
        <v>Hợp lệ</v>
      </c>
      <c r="O48" s="22"/>
      <c r="P48" s="22"/>
      <c r="Q48" s="22"/>
      <c r="R48" s="22"/>
      <c r="S48" s="22"/>
      <c r="T48" s="22"/>
      <c r="U48" s="20"/>
    </row>
    <row r="49" spans="1:21" ht="15.75" thickBot="1" x14ac:dyDescent="0.3">
      <c r="A49" s="9"/>
      <c r="B49" s="55"/>
      <c r="C49" s="19"/>
      <c r="D49" s="34"/>
      <c r="E49" s="34"/>
      <c r="F49" s="34"/>
      <c r="G49" s="34"/>
      <c r="H49" s="34"/>
      <c r="I49" s="34"/>
      <c r="J49" s="34"/>
      <c r="K49" s="92"/>
      <c r="L49" s="26"/>
      <c r="M49" s="93"/>
      <c r="N49" s="21"/>
      <c r="O49" s="22"/>
      <c r="P49" s="22"/>
      <c r="Q49" s="22"/>
      <c r="R49" s="22"/>
      <c r="S49" s="22"/>
      <c r="T49" s="22"/>
      <c r="U49" s="20"/>
    </row>
    <row r="50" spans="1:21" ht="15.75" thickBot="1" x14ac:dyDescent="0.3">
      <c r="A50" s="9"/>
      <c r="B50" s="55"/>
      <c r="C50" s="19">
        <v>13</v>
      </c>
      <c r="D50" s="94" t="s">
        <v>104</v>
      </c>
      <c r="E50" s="94"/>
      <c r="F50" s="94"/>
      <c r="G50" s="94"/>
      <c r="H50" s="94"/>
      <c r="I50" s="94" t="s">
        <v>105</v>
      </c>
      <c r="J50" s="94"/>
      <c r="K50" s="86"/>
      <c r="L50" s="9"/>
      <c r="M50" s="26"/>
      <c r="N50" s="21" t="str">
        <f>IF(K50+1&gt;0, "Hợp lệ", "Sai")</f>
        <v>Hợp lệ</v>
      </c>
      <c r="O50" s="22"/>
      <c r="P50" s="22"/>
      <c r="Q50" s="22"/>
      <c r="R50" s="22"/>
      <c r="S50" s="22"/>
      <c r="T50" s="22"/>
      <c r="U50" s="20"/>
    </row>
    <row r="51" spans="1:21" ht="15.75" thickBot="1" x14ac:dyDescent="0.3">
      <c r="A51" s="9"/>
      <c r="B51" s="55"/>
      <c r="C51" s="19"/>
      <c r="D51" s="34"/>
      <c r="E51" s="34"/>
      <c r="F51" s="34"/>
      <c r="G51" s="34"/>
      <c r="H51" s="34"/>
      <c r="I51" s="94" t="s">
        <v>106</v>
      </c>
      <c r="J51" s="34"/>
      <c r="K51" s="86"/>
      <c r="L51" s="26"/>
      <c r="M51" s="87"/>
      <c r="N51" s="21" t="str">
        <f>IF(K51+1&gt;0, "Hợp lệ", "Sai")</f>
        <v>Hợp lệ</v>
      </c>
      <c r="O51" s="22"/>
      <c r="P51" s="22"/>
      <c r="Q51" s="22"/>
      <c r="R51" s="22"/>
      <c r="S51" s="22"/>
      <c r="T51" s="22"/>
      <c r="U51" s="20"/>
    </row>
    <row r="52" spans="1:21" x14ac:dyDescent="0.25">
      <c r="A52" s="9"/>
      <c r="B52" s="55"/>
      <c r="C52" s="19"/>
      <c r="D52" s="34"/>
      <c r="E52" s="34"/>
      <c r="F52" s="34"/>
      <c r="G52" s="34"/>
      <c r="H52" s="34"/>
      <c r="I52" s="94"/>
      <c r="J52" s="34"/>
      <c r="K52" s="34"/>
      <c r="L52" s="26"/>
      <c r="M52" s="87"/>
      <c r="N52" s="21"/>
      <c r="O52" s="22"/>
      <c r="P52" s="22"/>
      <c r="Q52" s="22"/>
      <c r="R52" s="22"/>
      <c r="S52" s="22"/>
      <c r="T52" s="22"/>
      <c r="U52" s="20"/>
    </row>
    <row r="53" spans="1:21" ht="15.75" thickBot="1" x14ac:dyDescent="0.3">
      <c r="A53" s="9"/>
      <c r="B53" s="55"/>
      <c r="C53" s="19">
        <v>14</v>
      </c>
      <c r="D53" s="264" t="s">
        <v>88</v>
      </c>
      <c r="E53" s="264"/>
      <c r="F53" s="264"/>
      <c r="G53" s="264"/>
      <c r="H53" s="264"/>
      <c r="I53" s="264"/>
      <c r="J53" s="264"/>
      <c r="K53" s="264"/>
      <c r="L53" s="264"/>
      <c r="M53" s="87"/>
      <c r="N53" s="21"/>
      <c r="O53" s="22"/>
      <c r="P53" s="22"/>
      <c r="Q53" s="22"/>
      <c r="R53" s="22"/>
      <c r="S53" s="22"/>
      <c r="T53" s="22"/>
      <c r="U53" s="20"/>
    </row>
    <row r="54" spans="1:21" ht="15.75" thickBot="1" x14ac:dyDescent="0.3">
      <c r="A54" s="9"/>
      <c r="B54" s="55"/>
      <c r="C54" s="19"/>
      <c r="D54" s="310" t="s">
        <v>247</v>
      </c>
      <c r="E54" s="311"/>
      <c r="F54" s="312"/>
      <c r="G54" s="313" t="s">
        <v>305</v>
      </c>
      <c r="H54" s="314"/>
      <c r="I54" s="315" t="s">
        <v>306</v>
      </c>
      <c r="J54" s="258"/>
      <c r="K54" s="313" t="s">
        <v>307</v>
      </c>
      <c r="L54" s="314"/>
      <c r="M54" s="87"/>
      <c r="N54" s="21"/>
      <c r="O54" s="22"/>
      <c r="P54" s="22"/>
      <c r="Q54" s="22"/>
      <c r="R54" s="22"/>
      <c r="S54" s="22"/>
      <c r="T54" s="22"/>
      <c r="U54" s="20"/>
    </row>
    <row r="55" spans="1:21" ht="21" customHeight="1" thickBot="1" x14ac:dyDescent="0.3">
      <c r="A55" s="9"/>
      <c r="B55" s="55"/>
      <c r="C55" s="19"/>
      <c r="D55" s="300" t="s">
        <v>65</v>
      </c>
      <c r="E55" s="301"/>
      <c r="F55" s="302"/>
      <c r="G55" s="303"/>
      <c r="H55" s="304"/>
      <c r="I55" s="303"/>
      <c r="J55" s="304"/>
      <c r="K55" s="303"/>
      <c r="L55" s="304"/>
      <c r="M55" s="86" t="s">
        <v>278</v>
      </c>
      <c r="N55" s="95" t="str">
        <f>IF(OR(G55=1,G55=0,G55=""),"Hợp lệ","Sai")</f>
        <v>Hợp lệ</v>
      </c>
      <c r="O55" s="95" t="str">
        <f>IF(OR(I55=1,I55=0,I55=""),"Hợp lệ","Sai")</f>
        <v>Hợp lệ</v>
      </c>
      <c r="P55" s="95" t="str">
        <f>IF(OR(K55=1,K55=0,K55=""),"Hợp lệ","Sai")</f>
        <v>Hợp lệ</v>
      </c>
      <c r="Q55" s="22"/>
      <c r="R55" s="22"/>
      <c r="S55" s="22"/>
      <c r="T55" s="22"/>
      <c r="U55" s="20"/>
    </row>
    <row r="56" spans="1:21" ht="24" customHeight="1" thickBot="1" x14ac:dyDescent="0.3">
      <c r="A56" s="9"/>
      <c r="B56" s="55"/>
      <c r="C56" s="19"/>
      <c r="D56" s="300" t="s">
        <v>48</v>
      </c>
      <c r="E56" s="301"/>
      <c r="F56" s="302"/>
      <c r="G56" s="305"/>
      <c r="H56" s="306"/>
      <c r="I56" s="305"/>
      <c r="J56" s="306"/>
      <c r="K56" s="305"/>
      <c r="L56" s="306"/>
      <c r="M56" s="86" t="s">
        <v>278</v>
      </c>
      <c r="N56" s="95" t="str">
        <f>IF(G55=0, IF(OR(G56=1,G56=0,G56=""),"Hợp lệ","Sai"), IF(G56&gt;0,"Chỉ chọn 1 đáp án","Hợp lệ"))</f>
        <v>Hợp lệ</v>
      </c>
      <c r="O56" s="95" t="str">
        <f>IF(I55=0, IF(OR(I56=1,I56=0,I56=""),"Hợp lệ","Sai"), IF(I56&gt;0,"Chỉ chọn 1 đáp án","Hợp lệ"))</f>
        <v>Hợp lệ</v>
      </c>
      <c r="P56" s="95" t="str">
        <f>IF(K55=0, IF(OR(K56=1,K56=0,K56=""),"Hợp lệ","Sai"), IF(K56&gt;0,"Chỉ chọn 1 đáp án","Hợp lệ"))</f>
        <v>Hợp lệ</v>
      </c>
      <c r="Q56" s="22"/>
      <c r="R56" s="22"/>
      <c r="S56" s="22"/>
      <c r="T56" s="22"/>
      <c r="U56" s="20"/>
    </row>
    <row r="57" spans="1:21" ht="22.5" customHeight="1" thickBot="1" x14ac:dyDescent="0.3">
      <c r="A57" s="9"/>
      <c r="B57" s="55"/>
      <c r="C57" s="19"/>
      <c r="D57" s="319" t="s">
        <v>107</v>
      </c>
      <c r="E57" s="320"/>
      <c r="F57" s="321"/>
      <c r="G57" s="305"/>
      <c r="H57" s="306"/>
      <c r="I57" s="305"/>
      <c r="J57" s="306"/>
      <c r="K57" s="305"/>
      <c r="L57" s="306"/>
      <c r="M57" s="86" t="s">
        <v>278</v>
      </c>
      <c r="N57" s="95" t="str">
        <f>IF(AND(G55=0,G56=0), IF(OR(G57=1,G57=0,G57=""),"Hợp lệ","Sai"), IF(G57&gt;0,"Chỉ chọn 1 đáp án","Hợp lệ"))</f>
        <v>Hợp lệ</v>
      </c>
      <c r="O57" s="95" t="str">
        <f>IF(AND(I55=0,I56=0), IF(OR(I57=1,I57=0,I57=""),"Hợp lệ","Sai"), IF(I57&gt;0,"Chỉ chọn 1 đáp án","Hợp lệ"))</f>
        <v>Hợp lệ</v>
      </c>
      <c r="P57" s="95" t="str">
        <f>IF(AND(K55=0,K56=0), IF(OR(K57=1,K57=0,K57=""),"Hợp lệ","Sai"), IF(K57&gt;0,"Chỉ chọn 1 đáp án","Hợp lệ"))</f>
        <v>Hợp lệ</v>
      </c>
      <c r="Q57" s="22"/>
      <c r="R57" s="22"/>
      <c r="S57" s="22"/>
      <c r="T57" s="22"/>
      <c r="U57" s="20"/>
    </row>
    <row r="58" spans="1:21" ht="15.75" thickBot="1" x14ac:dyDescent="0.3">
      <c r="A58" s="9"/>
      <c r="B58" s="55"/>
      <c r="C58" s="19"/>
      <c r="D58" s="322" t="s">
        <v>108</v>
      </c>
      <c r="E58" s="323"/>
      <c r="F58" s="324"/>
      <c r="G58" s="325"/>
      <c r="H58" s="326"/>
      <c r="I58" s="325"/>
      <c r="J58" s="326"/>
      <c r="K58" s="325"/>
      <c r="L58" s="326"/>
      <c r="M58" s="86" t="s">
        <v>278</v>
      </c>
      <c r="N58" s="95" t="str">
        <f>IF(AND(G55=0,G56=0, G57=0), IF(OR(G58=1,G58=0,G58=""),"Hợp lệ","Sai"), IF(G58&gt;0,"Chỉ chọn 1 đáp án","Hợp lệ"))</f>
        <v>Hợp lệ</v>
      </c>
      <c r="O58" s="95" t="str">
        <f>IF(AND(I55=0,I56=0, I57=0), IF(OR(I58=1,I58=0,I58=""),"Hợp lệ","Sai"), IF(I58&gt;0,"Chỉ chọn 1 đáp án","Hợp lệ"))</f>
        <v>Hợp lệ</v>
      </c>
      <c r="P58" s="95" t="str">
        <f>IF(AND(K55=0,K56=0, K57=0), IF(OR(K58=1,K58=0,K58=""),"Hợp lệ","Sai"), IF(K58&gt;0,"Chỉ chọn 1 đáp án","Hợp lệ"))</f>
        <v>Hợp lệ</v>
      </c>
      <c r="Q58" s="22"/>
      <c r="R58" s="22"/>
      <c r="S58" s="22"/>
      <c r="T58" s="22"/>
      <c r="U58" s="20"/>
    </row>
    <row r="59" spans="1:21" x14ac:dyDescent="0.25">
      <c r="A59" s="9"/>
      <c r="B59" s="55"/>
      <c r="C59" s="19"/>
      <c r="D59" s="34"/>
      <c r="E59" s="34"/>
      <c r="F59" s="34"/>
      <c r="G59" s="34"/>
      <c r="H59" s="34"/>
      <c r="I59" s="34"/>
      <c r="J59" s="34"/>
      <c r="K59" s="34"/>
      <c r="L59" s="26"/>
      <c r="M59" s="3"/>
      <c r="N59" s="21"/>
      <c r="O59" s="22"/>
      <c r="P59" s="22"/>
      <c r="Q59" s="22"/>
      <c r="R59" s="22"/>
      <c r="S59" s="22"/>
      <c r="T59" s="22"/>
      <c r="U59" s="20"/>
    </row>
    <row r="60" spans="1:21" ht="15.75" thickBot="1" x14ac:dyDescent="0.3">
      <c r="A60" s="96"/>
      <c r="B60" s="85" t="s">
        <v>308</v>
      </c>
      <c r="C60" s="97"/>
      <c r="D60" s="98"/>
      <c r="E60" s="98"/>
      <c r="F60" s="98"/>
      <c r="G60" s="98"/>
      <c r="H60" s="98"/>
      <c r="I60" s="98"/>
      <c r="J60" s="98"/>
      <c r="K60" s="98"/>
      <c r="L60" s="87"/>
      <c r="M60" s="26"/>
      <c r="N60" s="99"/>
      <c r="O60" s="100"/>
      <c r="P60" s="100"/>
      <c r="Q60" s="100"/>
      <c r="R60" s="100"/>
      <c r="S60" s="100"/>
      <c r="T60" s="100"/>
      <c r="U60" s="101"/>
    </row>
    <row r="61" spans="1:21" ht="15.75" thickBot="1" x14ac:dyDescent="0.3">
      <c r="A61" s="96"/>
      <c r="B61" s="85"/>
      <c r="C61" s="14">
        <v>15</v>
      </c>
      <c r="D61" s="264" t="s">
        <v>258</v>
      </c>
      <c r="E61" s="264"/>
      <c r="F61" s="264"/>
      <c r="G61" s="264"/>
      <c r="H61" s="264"/>
      <c r="I61" s="264"/>
      <c r="J61" s="264"/>
      <c r="K61" s="316"/>
      <c r="L61" s="86"/>
      <c r="M61" s="86" t="s">
        <v>278</v>
      </c>
      <c r="N61" s="21" t="str">
        <f t="shared" ref="N61:N66" si="3">IF(L61+1&gt;0, "Hợp lệ", "Sai")</f>
        <v>Hợp lệ</v>
      </c>
      <c r="O61" s="100"/>
      <c r="P61" s="100"/>
      <c r="Q61" s="100"/>
      <c r="R61" s="100"/>
      <c r="S61" s="100"/>
      <c r="T61" s="100"/>
      <c r="U61" s="101"/>
    </row>
    <row r="62" spans="1:21" ht="15.75" thickBot="1" x14ac:dyDescent="0.3">
      <c r="A62" s="96"/>
      <c r="B62" s="85"/>
      <c r="C62" s="14"/>
      <c r="D62" s="264" t="s">
        <v>259</v>
      </c>
      <c r="E62" s="264"/>
      <c r="F62" s="264"/>
      <c r="G62" s="264"/>
      <c r="H62" s="264"/>
      <c r="I62" s="264"/>
      <c r="J62" s="264"/>
      <c r="K62" s="316"/>
      <c r="L62" s="86"/>
      <c r="M62" s="86" t="s">
        <v>278</v>
      </c>
      <c r="N62" s="21" t="str">
        <f t="shared" si="3"/>
        <v>Hợp lệ</v>
      </c>
      <c r="O62" s="100"/>
      <c r="P62" s="100"/>
      <c r="Q62" s="100"/>
      <c r="R62" s="100"/>
      <c r="S62" s="100"/>
      <c r="T62" s="100"/>
      <c r="U62" s="101"/>
    </row>
    <row r="63" spans="1:21" ht="15.75" thickBot="1" x14ac:dyDescent="0.3">
      <c r="A63" s="9"/>
      <c r="B63" s="85"/>
      <c r="C63" s="102">
        <v>16</v>
      </c>
      <c r="D63" s="36" t="s">
        <v>260</v>
      </c>
      <c r="E63" s="9"/>
      <c r="F63" s="9"/>
      <c r="G63" s="9"/>
      <c r="H63" s="9"/>
      <c r="I63" s="9"/>
      <c r="J63" s="9"/>
      <c r="K63" s="9"/>
      <c r="L63" s="86"/>
      <c r="M63" s="86" t="s">
        <v>278</v>
      </c>
      <c r="N63" s="21" t="str">
        <f t="shared" si="3"/>
        <v>Hợp lệ</v>
      </c>
      <c r="O63" s="22"/>
      <c r="P63" s="22"/>
      <c r="Q63" s="22"/>
      <c r="R63" s="22"/>
      <c r="S63" s="22"/>
      <c r="T63" s="22"/>
      <c r="U63" s="15"/>
    </row>
    <row r="64" spans="1:21" ht="15.75" thickBot="1" x14ac:dyDescent="0.3">
      <c r="A64" s="9"/>
      <c r="B64" s="85"/>
      <c r="C64" s="14"/>
      <c r="D64" s="271" t="s">
        <v>261</v>
      </c>
      <c r="E64" s="271"/>
      <c r="F64" s="271"/>
      <c r="G64" s="271"/>
      <c r="H64" s="271"/>
      <c r="I64" s="271"/>
      <c r="J64" s="271"/>
      <c r="K64" s="272"/>
      <c r="L64" s="86"/>
      <c r="M64" s="86" t="s">
        <v>278</v>
      </c>
      <c r="N64" s="21" t="str">
        <f t="shared" si="3"/>
        <v>Hợp lệ</v>
      </c>
      <c r="O64" s="22"/>
      <c r="P64" s="22"/>
      <c r="Q64" s="22"/>
      <c r="R64" s="22"/>
      <c r="S64" s="22"/>
      <c r="T64" s="22"/>
      <c r="U64" s="15"/>
    </row>
    <row r="65" spans="1:21" ht="15.75" thickBot="1" x14ac:dyDescent="0.3">
      <c r="A65" s="9"/>
      <c r="B65" s="85"/>
      <c r="C65" s="14">
        <v>17</v>
      </c>
      <c r="D65" s="317" t="s">
        <v>109</v>
      </c>
      <c r="E65" s="317"/>
      <c r="F65" s="317"/>
      <c r="G65" s="317"/>
      <c r="H65" s="317"/>
      <c r="I65" s="317"/>
      <c r="J65" s="317"/>
      <c r="K65" s="318"/>
      <c r="L65" s="86"/>
      <c r="M65" s="86" t="s">
        <v>278</v>
      </c>
      <c r="N65" s="21" t="str">
        <f t="shared" si="3"/>
        <v>Hợp lệ</v>
      </c>
      <c r="O65" s="22"/>
      <c r="P65" s="22"/>
      <c r="Q65" s="22"/>
      <c r="R65" s="22"/>
      <c r="S65" s="22"/>
      <c r="T65" s="22"/>
      <c r="U65" s="15"/>
    </row>
    <row r="66" spans="1:21" ht="15.75" thickBot="1" x14ac:dyDescent="0.3">
      <c r="A66" s="9"/>
      <c r="B66" s="85"/>
      <c r="C66" s="14">
        <v>18</v>
      </c>
      <c r="D66" s="317" t="s">
        <v>309</v>
      </c>
      <c r="E66" s="317"/>
      <c r="F66" s="317"/>
      <c r="G66" s="317"/>
      <c r="H66" s="317"/>
      <c r="I66" s="317"/>
      <c r="J66" s="317"/>
      <c r="K66" s="318"/>
      <c r="L66" s="86"/>
      <c r="M66" s="86" t="s">
        <v>278</v>
      </c>
      <c r="N66" s="21" t="str">
        <f t="shared" si="3"/>
        <v>Hợp lệ</v>
      </c>
      <c r="O66" s="22"/>
      <c r="P66" s="22"/>
      <c r="Q66" s="22"/>
      <c r="R66" s="22"/>
      <c r="S66" s="22"/>
      <c r="T66" s="22"/>
      <c r="U66" s="15"/>
    </row>
    <row r="67" spans="1:21" ht="15.75" thickBot="1" x14ac:dyDescent="0.3">
      <c r="A67" s="9"/>
      <c r="B67" s="55"/>
      <c r="C67" s="14">
        <v>19</v>
      </c>
      <c r="D67" s="317" t="s">
        <v>110</v>
      </c>
      <c r="E67" s="317"/>
      <c r="F67" s="317"/>
      <c r="G67" s="317"/>
      <c r="H67" s="317"/>
      <c r="I67" s="317"/>
      <c r="J67" s="317"/>
      <c r="K67" s="318"/>
      <c r="L67" s="86"/>
      <c r="M67" s="86" t="s">
        <v>278</v>
      </c>
      <c r="N67" s="21" t="str">
        <f>IF(OR(L67=1,L67=0,L67=""),"Hợp lệ","Sai")</f>
        <v>Hợp lệ</v>
      </c>
      <c r="O67" s="22"/>
      <c r="P67" s="22"/>
      <c r="Q67" s="22"/>
      <c r="R67" s="22"/>
      <c r="S67" s="22"/>
      <c r="T67" s="22"/>
      <c r="U67" s="15"/>
    </row>
    <row r="68" spans="1:21" ht="15.75" thickBot="1" x14ac:dyDescent="0.3">
      <c r="A68" s="9"/>
      <c r="B68" s="55"/>
      <c r="C68" s="14">
        <v>20</v>
      </c>
      <c r="D68" s="317" t="s">
        <v>111</v>
      </c>
      <c r="E68" s="317"/>
      <c r="F68" s="317"/>
      <c r="G68" s="317"/>
      <c r="H68" s="317"/>
      <c r="I68" s="317"/>
      <c r="J68" s="317"/>
      <c r="K68" s="318"/>
      <c r="L68" s="86"/>
      <c r="M68" s="86" t="s">
        <v>278</v>
      </c>
      <c r="N68" s="21" t="str">
        <f>IF(OR(L68=1,L68=0,L68=""),"Hợp lệ","Sai")</f>
        <v>Hợp lệ</v>
      </c>
      <c r="O68" s="22"/>
      <c r="P68" s="22"/>
      <c r="Q68" s="22"/>
      <c r="R68" s="22"/>
      <c r="S68" s="22"/>
      <c r="T68" s="22"/>
      <c r="U68" s="15"/>
    </row>
    <row r="69" spans="1:21" x14ac:dyDescent="0.25">
      <c r="A69" s="1"/>
      <c r="B69" s="2"/>
      <c r="C69" s="3"/>
      <c r="D69" s="2"/>
      <c r="E69" s="2"/>
      <c r="F69" s="2"/>
      <c r="G69" s="2"/>
      <c r="H69" s="2"/>
      <c r="I69" s="2"/>
      <c r="J69" s="2"/>
      <c r="K69" s="2"/>
      <c r="L69" s="3"/>
      <c r="M69" s="103"/>
      <c r="N69" s="49"/>
      <c r="O69" s="50"/>
      <c r="P69" s="50"/>
      <c r="Q69" s="50"/>
      <c r="R69" s="50"/>
      <c r="S69" s="50"/>
      <c r="T69" s="50"/>
      <c r="U69" s="7"/>
    </row>
    <row r="70" spans="1:21" x14ac:dyDescent="0.25">
      <c r="A70" s="9"/>
      <c r="B70" s="52" t="s">
        <v>310</v>
      </c>
      <c r="C70" s="14"/>
      <c r="D70" s="34"/>
      <c r="E70" s="34"/>
      <c r="F70" s="34"/>
      <c r="G70" s="34"/>
      <c r="H70" s="34"/>
      <c r="I70" s="34"/>
      <c r="J70" s="34"/>
      <c r="K70" s="34"/>
      <c r="L70" s="26"/>
      <c r="M70" s="26"/>
      <c r="N70" s="21"/>
      <c r="O70" s="22"/>
      <c r="P70" s="22"/>
      <c r="Q70" s="22"/>
      <c r="R70" s="22"/>
      <c r="S70" s="22"/>
      <c r="T70" s="22"/>
      <c r="U70" s="15"/>
    </row>
    <row r="71" spans="1:21" ht="15.75" thickBot="1" x14ac:dyDescent="0.3">
      <c r="A71" s="9"/>
      <c r="B71" s="55"/>
      <c r="C71" s="19">
        <v>21</v>
      </c>
      <c r="D71" s="264" t="s">
        <v>89</v>
      </c>
      <c r="E71" s="264"/>
      <c r="F71" s="264"/>
      <c r="G71" s="264"/>
      <c r="H71" s="264"/>
      <c r="I71" s="264"/>
      <c r="J71" s="264"/>
      <c r="K71" s="264"/>
      <c r="L71" s="26"/>
      <c r="M71" s="26"/>
      <c r="N71" s="21"/>
      <c r="O71" s="22"/>
      <c r="P71" s="22"/>
      <c r="Q71" s="22"/>
      <c r="R71" s="22"/>
      <c r="S71" s="22"/>
      <c r="T71" s="22"/>
      <c r="U71" s="57"/>
    </row>
    <row r="72" spans="1:21" x14ac:dyDescent="0.25">
      <c r="A72" s="69"/>
      <c r="B72" s="70"/>
      <c r="C72" s="71"/>
      <c r="D72" s="278" t="s">
        <v>114</v>
      </c>
      <c r="E72" s="279"/>
      <c r="F72" s="279"/>
      <c r="G72" s="279"/>
      <c r="H72" s="279"/>
      <c r="I72" s="279"/>
      <c r="J72" s="279"/>
      <c r="K72" s="77"/>
      <c r="L72" s="104"/>
      <c r="M72" s="26"/>
      <c r="N72" s="68" t="str">
        <f>IF(OR(K72=1,K72=0,K72=""),"Hợp lệ","Sai")</f>
        <v>Hợp lệ</v>
      </c>
      <c r="O72" s="74"/>
      <c r="P72" s="74"/>
      <c r="Q72" s="74"/>
      <c r="R72" s="74"/>
      <c r="S72" s="74"/>
      <c r="T72" s="74"/>
      <c r="U72" s="75"/>
    </row>
    <row r="73" spans="1:21" x14ac:dyDescent="0.25">
      <c r="A73" s="69"/>
      <c r="B73" s="70"/>
      <c r="C73" s="71"/>
      <c r="D73" s="280" t="s">
        <v>113</v>
      </c>
      <c r="E73" s="281"/>
      <c r="F73" s="281"/>
      <c r="G73" s="281"/>
      <c r="H73" s="281"/>
      <c r="I73" s="281"/>
      <c r="J73" s="281"/>
      <c r="K73" s="78"/>
      <c r="L73" s="104"/>
      <c r="M73" s="26"/>
      <c r="N73" s="68" t="str">
        <f>IF(K72=0,IF(OR(K73=1,K73=0,K73=""),"Hợp lệ","Sai"),IF(K73&gt;0,"Chỉ chọn 1 đáp án","Hợp lệ"))</f>
        <v>Hợp lệ</v>
      </c>
      <c r="O73" s="74"/>
      <c r="P73" s="74"/>
      <c r="Q73" s="74"/>
      <c r="R73" s="74"/>
      <c r="S73" s="74"/>
      <c r="T73" s="74"/>
      <c r="U73" s="75"/>
    </row>
    <row r="74" spans="1:21" ht="15.75" thickBot="1" x14ac:dyDescent="0.3">
      <c r="A74" s="69"/>
      <c r="B74" s="70"/>
      <c r="C74" s="71"/>
      <c r="D74" s="297" t="s">
        <v>112</v>
      </c>
      <c r="E74" s="298"/>
      <c r="F74" s="298"/>
      <c r="G74" s="298"/>
      <c r="H74" s="298"/>
      <c r="I74" s="298"/>
      <c r="J74" s="298"/>
      <c r="K74" s="80"/>
      <c r="L74" s="104"/>
      <c r="M74" s="26"/>
      <c r="N74" s="68" t="str">
        <f>IF(AND(K73=0,K72=0),IF(OR(K74=1,K74=0,K74=""),"Hợp lệ","Sai"),IF(K74&gt;0,"Chỉ chọn 1 đáp án","Hợp lệ"))</f>
        <v>Hợp lệ</v>
      </c>
      <c r="O74" s="74"/>
      <c r="P74" s="74"/>
      <c r="Q74" s="74"/>
      <c r="R74" s="74"/>
      <c r="S74" s="74"/>
      <c r="T74" s="74"/>
      <c r="U74" s="75"/>
    </row>
    <row r="75" spans="1:21" ht="15.75" thickBot="1" x14ac:dyDescent="0.3">
      <c r="A75" s="9"/>
      <c r="B75" s="18"/>
      <c r="C75" s="38">
        <v>22</v>
      </c>
      <c r="D75" s="264" t="s">
        <v>90</v>
      </c>
      <c r="E75" s="264"/>
      <c r="F75" s="264"/>
      <c r="G75" s="264"/>
      <c r="H75" s="264"/>
      <c r="I75" s="264"/>
      <c r="J75" s="264"/>
      <c r="K75" s="264"/>
      <c r="L75" s="26"/>
      <c r="M75" s="26"/>
      <c r="N75" s="21"/>
      <c r="O75" s="22"/>
      <c r="P75" s="22"/>
      <c r="Q75" s="22"/>
      <c r="R75" s="22"/>
      <c r="S75" s="22"/>
      <c r="T75" s="22"/>
      <c r="U75" s="57"/>
    </row>
    <row r="76" spans="1:21" x14ac:dyDescent="0.25">
      <c r="A76" s="69"/>
      <c r="B76" s="70"/>
      <c r="C76" s="71"/>
      <c r="D76" s="278" t="s">
        <v>128</v>
      </c>
      <c r="E76" s="279"/>
      <c r="F76" s="279"/>
      <c r="G76" s="279"/>
      <c r="H76" s="279"/>
      <c r="I76" s="279"/>
      <c r="J76" s="279"/>
      <c r="K76" s="77"/>
      <c r="L76" s="104"/>
      <c r="M76" s="26"/>
      <c r="N76" s="68" t="str">
        <f>IF(OR(K76=1,K76=0,K76=""),"Hợp lệ","Sai")</f>
        <v>Hợp lệ</v>
      </c>
      <c r="O76" s="74"/>
      <c r="P76" s="74"/>
      <c r="Q76" s="74"/>
      <c r="R76" s="74"/>
      <c r="S76" s="74"/>
      <c r="T76" s="74"/>
      <c r="U76" s="75"/>
    </row>
    <row r="77" spans="1:21" x14ac:dyDescent="0.25">
      <c r="A77" s="69"/>
      <c r="B77" s="70"/>
      <c r="C77" s="71"/>
      <c r="D77" s="280" t="s">
        <v>127</v>
      </c>
      <c r="E77" s="281"/>
      <c r="F77" s="281"/>
      <c r="G77" s="281"/>
      <c r="H77" s="281"/>
      <c r="I77" s="281"/>
      <c r="J77" s="281"/>
      <c r="K77" s="78"/>
      <c r="L77" s="104"/>
      <c r="M77" s="26"/>
      <c r="N77" s="68" t="str">
        <f>IF(K76=0,IF(OR(K77=1,K77=0,K77=""),"Hợp lệ","Sai"),IF(K77&gt;0,"Chỉ chọn 1 đáp án","Hợp lệ"))</f>
        <v>Hợp lệ</v>
      </c>
      <c r="O77" s="74"/>
      <c r="P77" s="74"/>
      <c r="Q77" s="74"/>
      <c r="R77" s="74"/>
      <c r="S77" s="74"/>
      <c r="T77" s="74"/>
      <c r="U77" s="75"/>
    </row>
    <row r="78" spans="1:21" ht="15.75" thickBot="1" x14ac:dyDescent="0.3">
      <c r="A78" s="69"/>
      <c r="B78" s="70"/>
      <c r="C78" s="71"/>
      <c r="D78" s="297" t="s">
        <v>115</v>
      </c>
      <c r="E78" s="298"/>
      <c r="F78" s="298"/>
      <c r="G78" s="298"/>
      <c r="H78" s="298"/>
      <c r="I78" s="298"/>
      <c r="J78" s="298"/>
      <c r="K78" s="80"/>
      <c r="L78" s="104"/>
      <c r="M78" s="26"/>
      <c r="N78" s="68" t="str">
        <f>IF(AND(K77=0,K76=0),IF(OR(K78=1,K78=0,K78=""),"Hợp lệ","Sai"),IF(K78&gt;0,"Chỉ chọn 1 đáp án","Hợp lệ"))</f>
        <v>Hợp lệ</v>
      </c>
      <c r="O78" s="74"/>
      <c r="P78" s="74"/>
      <c r="Q78" s="74"/>
      <c r="R78" s="74"/>
      <c r="S78" s="74"/>
      <c r="T78" s="74"/>
      <c r="U78" s="75"/>
    </row>
    <row r="79" spans="1:21" ht="15.75" thickBot="1" x14ac:dyDescent="0.3">
      <c r="A79" s="9"/>
      <c r="B79" s="18"/>
      <c r="C79" s="19">
        <v>23</v>
      </c>
      <c r="D79" s="264" t="s">
        <v>91</v>
      </c>
      <c r="E79" s="264"/>
      <c r="F79" s="264"/>
      <c r="G79" s="264"/>
      <c r="H79" s="264"/>
      <c r="I79" s="264"/>
      <c r="J79" s="264"/>
      <c r="K79" s="264"/>
      <c r="L79" s="26"/>
      <c r="M79" s="26"/>
      <c r="N79" s="21"/>
      <c r="O79" s="22"/>
      <c r="P79" s="22"/>
      <c r="Q79" s="22"/>
      <c r="R79" s="22"/>
      <c r="S79" s="22"/>
      <c r="T79" s="22"/>
      <c r="U79" s="57"/>
    </row>
    <row r="80" spans="1:21" x14ac:dyDescent="0.25">
      <c r="A80" s="69"/>
      <c r="B80" s="70"/>
      <c r="C80" s="71"/>
      <c r="D80" s="278" t="s">
        <v>126</v>
      </c>
      <c r="E80" s="279"/>
      <c r="F80" s="279"/>
      <c r="G80" s="279"/>
      <c r="H80" s="279"/>
      <c r="I80" s="279"/>
      <c r="J80" s="279"/>
      <c r="K80" s="77"/>
      <c r="L80" s="104"/>
      <c r="M80" s="26"/>
      <c r="N80" s="68" t="str">
        <f>IF(OR(K80=1,K80=0,K80=""),"Hợp lệ","Sai")</f>
        <v>Hợp lệ</v>
      </c>
      <c r="O80" s="74"/>
      <c r="P80" s="74"/>
      <c r="Q80" s="74"/>
      <c r="R80" s="74"/>
      <c r="S80" s="74"/>
      <c r="T80" s="74"/>
      <c r="U80" s="75"/>
    </row>
    <row r="81" spans="1:21" x14ac:dyDescent="0.25">
      <c r="A81" s="69"/>
      <c r="B81" s="70"/>
      <c r="C81" s="71"/>
      <c r="D81" s="280" t="s">
        <v>125</v>
      </c>
      <c r="E81" s="281"/>
      <c r="F81" s="281"/>
      <c r="G81" s="281"/>
      <c r="H81" s="281"/>
      <c r="I81" s="281"/>
      <c r="J81" s="281"/>
      <c r="K81" s="78"/>
      <c r="L81" s="104"/>
      <c r="M81" s="26"/>
      <c r="N81" s="68" t="str">
        <f>IF(K80=0,IF(OR(K81=1,K81=0,K81=""),"Hợp lệ","Sai"),IF(K81&gt;0,"Chỉ chọn 1 đáp án","Hợp lệ"))</f>
        <v>Hợp lệ</v>
      </c>
      <c r="O81" s="74"/>
      <c r="P81" s="74"/>
      <c r="Q81" s="74"/>
      <c r="R81" s="74"/>
      <c r="S81" s="74"/>
      <c r="T81" s="74"/>
      <c r="U81" s="75"/>
    </row>
    <row r="82" spans="1:21" ht="15.75" thickBot="1" x14ac:dyDescent="0.3">
      <c r="A82" s="69"/>
      <c r="B82" s="70"/>
      <c r="C82" s="71"/>
      <c r="D82" s="297" t="s">
        <v>124</v>
      </c>
      <c r="E82" s="298"/>
      <c r="F82" s="298"/>
      <c r="G82" s="298"/>
      <c r="H82" s="298"/>
      <c r="I82" s="298"/>
      <c r="J82" s="298"/>
      <c r="K82" s="80"/>
      <c r="L82" s="104"/>
      <c r="M82" s="26"/>
      <c r="N82" s="68" t="str">
        <f>IF(AND(K81=0,K80=0),IF(OR(K82=1,K82=0,K82=""),"Hợp lệ","Sai"),IF(K82&gt;0,"Chỉ chọn 1 đáp án","Hợp lệ"))</f>
        <v>Hợp lệ</v>
      </c>
      <c r="O82" s="74"/>
      <c r="P82" s="74"/>
      <c r="Q82" s="74"/>
      <c r="R82" s="74"/>
      <c r="S82" s="74"/>
      <c r="T82" s="74"/>
      <c r="U82" s="75"/>
    </row>
    <row r="83" spans="1:21" ht="15.75" thickBot="1" x14ac:dyDescent="0.3">
      <c r="A83" s="9"/>
      <c r="B83" s="18"/>
      <c r="C83" s="38">
        <v>24</v>
      </c>
      <c r="D83" s="271" t="s">
        <v>266</v>
      </c>
      <c r="E83" s="271"/>
      <c r="F83" s="271"/>
      <c r="G83" s="271"/>
      <c r="H83" s="271"/>
      <c r="I83" s="271"/>
      <c r="J83" s="271"/>
      <c r="K83" s="271"/>
      <c r="L83" s="271"/>
      <c r="M83" s="26"/>
      <c r="N83" s="21"/>
      <c r="O83" s="22"/>
      <c r="P83" s="22"/>
      <c r="Q83" s="22"/>
      <c r="R83" s="22"/>
      <c r="S83" s="22"/>
      <c r="T83" s="22"/>
      <c r="U83" s="57"/>
    </row>
    <row r="84" spans="1:21" x14ac:dyDescent="0.25">
      <c r="A84" s="69"/>
      <c r="B84" s="70"/>
      <c r="C84" s="71"/>
      <c r="D84" s="278" t="s">
        <v>123</v>
      </c>
      <c r="E84" s="279"/>
      <c r="F84" s="279"/>
      <c r="G84" s="279"/>
      <c r="H84" s="279"/>
      <c r="I84" s="279"/>
      <c r="J84" s="279"/>
      <c r="K84" s="77"/>
      <c r="L84" s="104"/>
      <c r="M84" s="26"/>
      <c r="N84" s="68" t="str">
        <f>IF(OR(K84=1,K84=0,K84=""),"Hợp lệ","Sai")</f>
        <v>Hợp lệ</v>
      </c>
      <c r="O84" s="74"/>
      <c r="P84" s="74"/>
      <c r="Q84" s="74"/>
      <c r="R84" s="74"/>
      <c r="S84" s="74"/>
      <c r="T84" s="74"/>
      <c r="U84" s="75"/>
    </row>
    <row r="85" spans="1:21" x14ac:dyDescent="0.25">
      <c r="A85" s="69"/>
      <c r="B85" s="70"/>
      <c r="C85" s="71"/>
      <c r="D85" s="335" t="s">
        <v>122</v>
      </c>
      <c r="E85" s="281"/>
      <c r="F85" s="281"/>
      <c r="G85" s="281"/>
      <c r="H85" s="281"/>
      <c r="I85" s="281"/>
      <c r="J85" s="281"/>
      <c r="K85" s="78"/>
      <c r="L85" s="104"/>
      <c r="M85" s="26"/>
      <c r="N85" s="68" t="str">
        <f>IF(K84=0,IF(OR(K85=1,K85=0,K85=""),"Hợp lệ","Sai"),IF(K85&gt;0,"Chỉ chọn 1 đáp án","Hợp lệ"))</f>
        <v>Hợp lệ</v>
      </c>
      <c r="O85" s="74"/>
      <c r="P85" s="74"/>
      <c r="Q85" s="74"/>
      <c r="R85" s="74"/>
      <c r="S85" s="74"/>
      <c r="T85" s="74"/>
      <c r="U85" s="75"/>
    </row>
    <row r="86" spans="1:21" ht="15.75" thickBot="1" x14ac:dyDescent="0.3">
      <c r="A86" s="69"/>
      <c r="B86" s="70"/>
      <c r="C86" s="71"/>
      <c r="D86" s="336" t="s">
        <v>121</v>
      </c>
      <c r="E86" s="298"/>
      <c r="F86" s="298"/>
      <c r="G86" s="298"/>
      <c r="H86" s="298"/>
      <c r="I86" s="298"/>
      <c r="J86" s="298"/>
      <c r="K86" s="80"/>
      <c r="L86" s="104"/>
      <c r="M86" s="26"/>
      <c r="N86" s="68" t="str">
        <f>IF(AND(K85=0,K84=0),IF(OR(K86=1,K86=0,K86=""),"Hợp lệ","Sai"),IF(K86&gt;0,"Chỉ chọn 1 đáp án","Hợp lệ"))</f>
        <v>Hợp lệ</v>
      </c>
      <c r="O86" s="74"/>
      <c r="P86" s="74"/>
      <c r="Q86" s="74"/>
      <c r="R86" s="74"/>
      <c r="S86" s="74"/>
      <c r="T86" s="74"/>
      <c r="U86" s="75"/>
    </row>
    <row r="87" spans="1:21" x14ac:dyDescent="0.25">
      <c r="A87" s="9"/>
      <c r="B87" s="55"/>
      <c r="C87" s="19"/>
      <c r="D87" s="34"/>
      <c r="E87" s="34"/>
      <c r="F87" s="34"/>
      <c r="G87" s="34"/>
      <c r="H87" s="34"/>
      <c r="I87" s="34"/>
      <c r="J87" s="34"/>
      <c r="K87" s="34"/>
      <c r="L87" s="26"/>
      <c r="M87" s="26"/>
      <c r="N87" s="21"/>
      <c r="O87" s="22"/>
      <c r="P87" s="22"/>
      <c r="Q87" s="22"/>
      <c r="R87" s="22"/>
      <c r="S87" s="22"/>
      <c r="T87" s="22"/>
      <c r="U87" s="57"/>
    </row>
    <row r="88" spans="1:21" x14ac:dyDescent="0.25">
      <c r="A88" s="105"/>
      <c r="B88" s="337" t="s">
        <v>311</v>
      </c>
      <c r="C88" s="337"/>
      <c r="D88" s="337"/>
      <c r="E88" s="337"/>
      <c r="F88" s="337"/>
      <c r="G88" s="337"/>
      <c r="H88" s="337"/>
      <c r="I88" s="337"/>
      <c r="J88" s="337"/>
      <c r="K88" s="337"/>
      <c r="L88" s="337"/>
      <c r="M88" s="26"/>
      <c r="N88" s="21"/>
      <c r="O88" s="22"/>
      <c r="P88" s="22"/>
      <c r="Q88" s="22"/>
      <c r="R88" s="22"/>
      <c r="S88" s="22"/>
      <c r="T88" s="22"/>
      <c r="U88" s="106"/>
    </row>
    <row r="89" spans="1:21" ht="15.75" thickBot="1" x14ac:dyDescent="0.3">
      <c r="A89" s="9"/>
      <c r="B89" s="55"/>
      <c r="C89" s="19">
        <v>25</v>
      </c>
      <c r="D89" s="273" t="s">
        <v>129</v>
      </c>
      <c r="E89" s="273"/>
      <c r="F89" s="273"/>
      <c r="G89" s="273"/>
      <c r="H89" s="273"/>
      <c r="I89" s="273"/>
      <c r="J89" s="273"/>
      <c r="K89" s="273"/>
      <c r="L89" s="273"/>
      <c r="M89" s="26"/>
      <c r="N89" s="21"/>
      <c r="O89" s="22"/>
      <c r="P89" s="22"/>
      <c r="Q89" s="22"/>
      <c r="R89" s="22"/>
      <c r="S89" s="22"/>
      <c r="T89" s="22"/>
      <c r="U89" s="57"/>
    </row>
    <row r="90" spans="1:21" ht="24.75" thickBot="1" x14ac:dyDescent="0.3">
      <c r="A90" s="9"/>
      <c r="B90" s="55"/>
      <c r="C90" s="19"/>
      <c r="D90" s="107" t="s">
        <v>118</v>
      </c>
      <c r="E90" s="108" t="s">
        <v>28</v>
      </c>
      <c r="F90" s="327" t="s">
        <v>40</v>
      </c>
      <c r="G90" s="328"/>
      <c r="H90" s="328" t="s">
        <v>46</v>
      </c>
      <c r="I90" s="328"/>
      <c r="J90" s="328" t="s">
        <v>94</v>
      </c>
      <c r="K90" s="329"/>
      <c r="L90" s="26"/>
      <c r="M90" s="26"/>
      <c r="N90" s="21"/>
      <c r="O90" s="22"/>
      <c r="P90" s="22"/>
      <c r="Q90" s="22"/>
      <c r="R90" s="22"/>
      <c r="S90" s="22"/>
      <c r="T90" s="22"/>
      <c r="U90" s="57"/>
    </row>
    <row r="91" spans="1:21" ht="15.75" thickBot="1" x14ac:dyDescent="0.3">
      <c r="A91" s="9"/>
      <c r="B91" s="55"/>
      <c r="C91" s="19"/>
      <c r="D91" s="330" t="s">
        <v>116</v>
      </c>
      <c r="E91" s="331"/>
      <c r="F91" s="332"/>
      <c r="G91" s="333"/>
      <c r="H91" s="333"/>
      <c r="I91" s="333"/>
      <c r="J91" s="333"/>
      <c r="K91" s="334"/>
      <c r="L91" s="26"/>
      <c r="M91" s="26"/>
      <c r="N91" s="21" t="str">
        <f>IF(F91+1&gt;0,"Hợp lệ", "Sai")</f>
        <v>Hợp lệ</v>
      </c>
      <c r="O91" s="21" t="str">
        <f>IF(H91+1&gt;0,"Hợp lệ", "Sai")</f>
        <v>Hợp lệ</v>
      </c>
      <c r="P91" s="21" t="str">
        <f>IF(J91+1&gt;0,"Hợp lệ", "Sai")</f>
        <v>Hợp lệ</v>
      </c>
      <c r="Q91" s="22"/>
      <c r="R91" s="22"/>
      <c r="S91" s="22"/>
      <c r="T91" s="22"/>
      <c r="U91" s="57"/>
    </row>
    <row r="92" spans="1:21" ht="15.75" thickBot="1" x14ac:dyDescent="0.3">
      <c r="A92" s="9"/>
      <c r="B92" s="55"/>
      <c r="C92" s="19"/>
      <c r="D92" s="330" t="s">
        <v>117</v>
      </c>
      <c r="E92" s="338"/>
      <c r="F92" s="332"/>
      <c r="G92" s="333"/>
      <c r="H92" s="333"/>
      <c r="I92" s="333"/>
      <c r="J92" s="333"/>
      <c r="K92" s="334"/>
      <c r="L92" s="26"/>
      <c r="M92" s="26"/>
      <c r="N92" s="21" t="str">
        <f>IF(OR(F92+1&lt;F91+1,F92=F91), "Hợp lệ","Sai")</f>
        <v>Hợp lệ</v>
      </c>
      <c r="O92" s="21" t="str">
        <f>IF(OR(H92+1&lt;H91+1,H92=H91), "Hợp lệ","Sai")</f>
        <v>Hợp lệ</v>
      </c>
      <c r="P92" s="21" t="str">
        <f>IF(OR(J92+1&lt;J91+1,J92=J91), "Hợp lệ","Sai")</f>
        <v>Hợp lệ</v>
      </c>
      <c r="Q92" s="22"/>
      <c r="R92" s="22"/>
      <c r="S92" s="22"/>
      <c r="T92" s="22"/>
      <c r="U92" s="57"/>
    </row>
    <row r="93" spans="1:21" ht="15.75" thickBot="1" x14ac:dyDescent="0.3">
      <c r="A93" s="9"/>
      <c r="B93" s="55"/>
      <c r="C93" s="38">
        <v>26</v>
      </c>
      <c r="D93" s="271" t="s">
        <v>119</v>
      </c>
      <c r="E93" s="271"/>
      <c r="F93" s="271"/>
      <c r="G93" s="271"/>
      <c r="H93" s="271"/>
      <c r="I93" s="271"/>
      <c r="J93" s="271"/>
      <c r="K93" s="271"/>
      <c r="L93" s="271"/>
      <c r="M93" s="26"/>
      <c r="N93" s="21"/>
      <c r="O93" s="22"/>
      <c r="P93" s="22"/>
      <c r="Q93" s="22"/>
      <c r="R93" s="22"/>
      <c r="S93" s="22"/>
      <c r="T93" s="22"/>
      <c r="U93" s="57"/>
    </row>
    <row r="94" spans="1:21" ht="15.75" thickBot="1" x14ac:dyDescent="0.3">
      <c r="A94" s="9"/>
      <c r="B94" s="55"/>
      <c r="C94" s="19"/>
      <c r="D94" s="339" t="s">
        <v>41</v>
      </c>
      <c r="E94" s="260"/>
      <c r="F94" s="340" t="s">
        <v>40</v>
      </c>
      <c r="G94" s="341"/>
      <c r="H94" s="341" t="s">
        <v>46</v>
      </c>
      <c r="I94" s="341"/>
      <c r="J94" s="341" t="s">
        <v>94</v>
      </c>
      <c r="K94" s="342"/>
      <c r="L94" s="26"/>
      <c r="M94" s="26"/>
      <c r="N94" s="21"/>
      <c r="O94" s="22"/>
      <c r="P94" s="22"/>
      <c r="Q94" s="22"/>
      <c r="R94" s="22"/>
      <c r="S94" s="22"/>
      <c r="T94" s="22"/>
      <c r="U94" s="57"/>
    </row>
    <row r="95" spans="1:21" ht="15.75" thickBot="1" x14ac:dyDescent="0.3">
      <c r="A95" s="9"/>
      <c r="B95" s="55"/>
      <c r="C95" s="19"/>
      <c r="D95" s="330" t="s">
        <v>137</v>
      </c>
      <c r="E95" s="338"/>
      <c r="F95" s="343"/>
      <c r="G95" s="344"/>
      <c r="H95" s="344"/>
      <c r="I95" s="344"/>
      <c r="J95" s="344"/>
      <c r="K95" s="345"/>
      <c r="L95" s="26"/>
      <c r="M95" s="26"/>
      <c r="N95" s="95" t="str">
        <f>IF(F95&gt;0%,IF(F95&lt;20%,"","Sai"),"")</f>
        <v/>
      </c>
      <c r="O95" s="95" t="str">
        <f>IF(H95&gt;0%,IF(H95&lt;20%,"","Sai"),"")</f>
        <v/>
      </c>
      <c r="P95" s="95" t="str">
        <f>IF(J95&gt;0%,IF(J95&lt;20%,"","Sai"),"")</f>
        <v/>
      </c>
      <c r="Q95" s="22"/>
      <c r="R95" s="22"/>
      <c r="S95" s="22"/>
      <c r="T95" s="22"/>
      <c r="U95" s="57"/>
    </row>
    <row r="96" spans="1:21" ht="15.75" thickBot="1" x14ac:dyDescent="0.3">
      <c r="A96" s="9"/>
      <c r="B96" s="55"/>
      <c r="C96" s="19"/>
      <c r="D96" s="330" t="s">
        <v>138</v>
      </c>
      <c r="E96" s="338"/>
      <c r="F96" s="343"/>
      <c r="G96" s="344"/>
      <c r="H96" s="344"/>
      <c r="I96" s="344"/>
      <c r="J96" s="344"/>
      <c r="K96" s="345"/>
      <c r="L96" s="26"/>
      <c r="M96" s="26"/>
      <c r="N96" s="95" t="str">
        <f>IF(F95&gt;0%, IF(F96&gt;0%, "Xem lại F93-94",""), IF(F96=0%,"",IF(AND(F96&lt;50%,OR(F96&gt;20%, F96=20%)),"","Sai")))</f>
        <v/>
      </c>
      <c r="O96" s="95" t="str">
        <f>IF(H95&gt;0%, IF(H96&gt;0%, "Xem lại H93-94",""), IF(H96=0%,"",IF(AND(H96&lt;50%,OR(H96&gt;20%,H96=20%)),"","Sai")))</f>
        <v/>
      </c>
      <c r="P96" s="95" t="str">
        <f>IF(J95&gt;0%, IF(J96&gt;0%, "Xem lại J93-94",""), IF(J96=0%,"",IF(AND(J96&lt;50%,OR(J96=20%,J96&gt;20%)),"","Sai")))</f>
        <v/>
      </c>
      <c r="Q96" s="22"/>
      <c r="R96" s="22"/>
      <c r="S96" s="22"/>
      <c r="T96" s="22"/>
      <c r="U96" s="57"/>
    </row>
    <row r="97" spans="1:21" ht="15.75" thickBot="1" x14ac:dyDescent="0.3">
      <c r="A97" s="9"/>
      <c r="B97" s="55"/>
      <c r="C97" s="19"/>
      <c r="D97" s="330" t="s">
        <v>139</v>
      </c>
      <c r="E97" s="338"/>
      <c r="F97" s="343"/>
      <c r="G97" s="344"/>
      <c r="H97" s="344"/>
      <c r="I97" s="344"/>
      <c r="J97" s="344"/>
      <c r="K97" s="345"/>
      <c r="L97" s="26"/>
      <c r="M97" s="73"/>
      <c r="N97" s="95" t="str">
        <f>IF(F95+F96&gt;0%, IF(F97&gt;0%, "Xem lại F93-95",""), IF(F97=0%,"", IF(AND(F97&lt;75%,OR(F97&gt;50%,F97=50%)),"","Sai")))</f>
        <v/>
      </c>
      <c r="O97" s="95" t="str">
        <f>IF(H95+H96&gt;0%, IF(H97&gt;0%, "Xem lại F93-95",""), IF(H97=0%,"", IF(AND(H97&lt;75%,OR(H97&gt;50%,H97=50%)),"","Sai")))</f>
        <v/>
      </c>
      <c r="P97" s="95" t="str">
        <f>IF(J95+J96&gt;0%, IF(J97&gt;0%, "Xem lại J93-95",""), IF(J97=0%,"", IF(AND(J97&lt;75%,OR(J97=50%,J97&gt;50%)),"","Sai")))</f>
        <v/>
      </c>
      <c r="Q97" s="22"/>
      <c r="R97" s="22"/>
      <c r="S97" s="22"/>
      <c r="T97" s="22"/>
      <c r="U97" s="57"/>
    </row>
    <row r="98" spans="1:21" ht="15.75" thickBot="1" x14ac:dyDescent="0.3">
      <c r="A98" s="9"/>
      <c r="B98" s="55"/>
      <c r="C98" s="19"/>
      <c r="D98" s="330" t="s">
        <v>140</v>
      </c>
      <c r="E98" s="338"/>
      <c r="F98" s="343"/>
      <c r="G98" s="344"/>
      <c r="H98" s="344"/>
      <c r="I98" s="344"/>
      <c r="J98" s="344"/>
      <c r="K98" s="345"/>
      <c r="L98" s="26"/>
      <c r="M98" s="73"/>
      <c r="N98" s="95" t="str">
        <f>IF(F97+F95+F96&gt;0%, IF(F98&gt;0%, "Xem lại F93-96",""),IF(F98=0%,"", IF(OR(F98&gt;75%,F98=75%),"","Sai")))</f>
        <v/>
      </c>
      <c r="O98" s="95" t="str">
        <f>IF(H97+H95+H96&gt;0%, IF(H98&gt;0%, "Xem lại H93-96",""),IF(H98=0%,"", IF(OR(H98&gt;75%,H98=75%),"","Sai")))</f>
        <v/>
      </c>
      <c r="P98" s="95" t="str">
        <f>IF(J97+J95+J96&gt;0%, IF(J98&gt;0%, "Xem lại J93-96",""),IF(J98=0%,"", IF(OR(J98=75%,J98&gt;75%),"","Sai")))</f>
        <v/>
      </c>
      <c r="Q98" s="22"/>
      <c r="R98" s="22"/>
      <c r="S98" s="22"/>
      <c r="T98" s="22"/>
      <c r="U98" s="57"/>
    </row>
    <row r="99" spans="1:21" x14ac:dyDescent="0.25">
      <c r="A99" s="41"/>
      <c r="B99" s="109"/>
      <c r="C99" s="43"/>
      <c r="D99" s="44"/>
      <c r="E99" s="44"/>
      <c r="F99" s="44"/>
      <c r="G99" s="44"/>
      <c r="H99" s="44"/>
      <c r="I99" s="44"/>
      <c r="J99" s="44"/>
      <c r="K99" s="44"/>
      <c r="L99" s="45"/>
      <c r="M99" s="73"/>
      <c r="N99" s="21"/>
      <c r="O99" s="22"/>
      <c r="P99" s="22"/>
      <c r="Q99" s="22"/>
      <c r="R99" s="22"/>
      <c r="S99" s="22"/>
      <c r="T99" s="22"/>
      <c r="U99" s="57"/>
    </row>
    <row r="100" spans="1:21" x14ac:dyDescent="0.25">
      <c r="A100" s="9"/>
      <c r="B100" s="110" t="s">
        <v>120</v>
      </c>
      <c r="C100" s="19"/>
      <c r="D100" s="34"/>
      <c r="E100" s="34"/>
      <c r="F100" s="34"/>
      <c r="G100" s="34"/>
      <c r="H100" s="34"/>
      <c r="I100" s="34"/>
      <c r="J100" s="34"/>
      <c r="K100" s="34"/>
      <c r="L100" s="26"/>
      <c r="M100" s="73"/>
      <c r="N100" s="21"/>
      <c r="O100" s="22"/>
      <c r="P100" s="22"/>
      <c r="Q100" s="22"/>
      <c r="R100" s="22"/>
      <c r="S100" s="22"/>
      <c r="T100" s="22"/>
      <c r="U100" s="57"/>
    </row>
    <row r="101" spans="1:21" ht="15.75" thickBot="1" x14ac:dyDescent="0.3">
      <c r="A101" s="9"/>
      <c r="B101" s="111" t="s">
        <v>312</v>
      </c>
      <c r="C101" s="19"/>
      <c r="D101" s="34"/>
      <c r="E101" s="34"/>
      <c r="F101" s="34"/>
      <c r="G101" s="34"/>
      <c r="H101" s="34"/>
      <c r="I101" s="34"/>
      <c r="J101" s="34"/>
      <c r="K101" s="34"/>
      <c r="L101" s="26"/>
      <c r="M101" s="73"/>
      <c r="N101" s="21"/>
      <c r="O101" s="22"/>
      <c r="P101" s="22"/>
      <c r="Q101" s="22"/>
      <c r="R101" s="22"/>
      <c r="S101" s="22"/>
      <c r="T101" s="22"/>
      <c r="U101" s="20"/>
    </row>
    <row r="102" spans="1:21" ht="15.75" thickBot="1" x14ac:dyDescent="0.3">
      <c r="A102" s="9"/>
      <c r="B102" s="55"/>
      <c r="C102" s="19">
        <v>27</v>
      </c>
      <c r="D102" s="273" t="s">
        <v>96</v>
      </c>
      <c r="E102" s="273"/>
      <c r="F102" s="273"/>
      <c r="G102" s="273"/>
      <c r="H102" s="273"/>
      <c r="I102" s="273"/>
      <c r="J102" s="273"/>
      <c r="K102" s="274"/>
      <c r="L102" s="86"/>
      <c r="M102" s="86" t="s">
        <v>278</v>
      </c>
      <c r="N102" s="21" t="str">
        <f>IF(OR(K102=1,K102=0,K102=""),"Hợp lệ","Sai")</f>
        <v>Hợp lệ</v>
      </c>
      <c r="O102" s="22"/>
      <c r="P102" s="22"/>
      <c r="Q102" s="22"/>
      <c r="R102" s="22"/>
      <c r="S102" s="22"/>
      <c r="T102" s="22"/>
      <c r="U102" s="57"/>
    </row>
    <row r="103" spans="1:21" ht="15.75" thickBot="1" x14ac:dyDescent="0.3">
      <c r="A103" s="9"/>
      <c r="B103" s="55"/>
      <c r="C103" s="19"/>
      <c r="D103" s="273" t="s">
        <v>130</v>
      </c>
      <c r="E103" s="273"/>
      <c r="F103" s="273"/>
      <c r="G103" s="273"/>
      <c r="H103" s="273"/>
      <c r="I103" s="273"/>
      <c r="J103" s="273"/>
      <c r="K103" s="274"/>
      <c r="L103" s="86"/>
      <c r="M103" s="86" t="s">
        <v>278</v>
      </c>
      <c r="N103" s="21" t="str">
        <f>IF(OR(K103=1,K103=0,K103=""),"Hợp lệ","Sai")</f>
        <v>Hợp lệ</v>
      </c>
      <c r="O103" s="22"/>
      <c r="P103" s="22"/>
      <c r="Q103" s="22"/>
      <c r="R103" s="22"/>
      <c r="S103" s="22"/>
      <c r="T103" s="22"/>
      <c r="U103" s="57"/>
    </row>
    <row r="104" spans="1:21" ht="15.75" thickBot="1" x14ac:dyDescent="0.3">
      <c r="A104" s="9"/>
      <c r="B104" s="9"/>
      <c r="C104" s="19">
        <v>28</v>
      </c>
      <c r="D104" s="273" t="s">
        <v>92</v>
      </c>
      <c r="E104" s="273"/>
      <c r="F104" s="273"/>
      <c r="G104" s="273"/>
      <c r="H104" s="273"/>
      <c r="I104" s="273"/>
      <c r="J104" s="273"/>
      <c r="K104" s="274"/>
      <c r="L104" s="86"/>
      <c r="M104" s="86" t="s">
        <v>278</v>
      </c>
      <c r="N104" s="21" t="str">
        <f>IF(OR(K104=1,K104=0,K104=""),"Hợp lệ","Sai")</f>
        <v>Hợp lệ</v>
      </c>
      <c r="O104" s="22"/>
      <c r="P104" s="22"/>
      <c r="Q104" s="22"/>
      <c r="R104" s="22"/>
      <c r="S104" s="22"/>
      <c r="T104" s="22"/>
      <c r="U104" s="57"/>
    </row>
    <row r="105" spans="1:21" ht="15.75" thickBot="1" x14ac:dyDescent="0.3">
      <c r="A105" s="9"/>
      <c r="B105" s="9"/>
      <c r="C105" s="19"/>
      <c r="D105" s="299" t="s">
        <v>141</v>
      </c>
      <c r="E105" s="299"/>
      <c r="F105" s="299"/>
      <c r="G105" s="299"/>
      <c r="H105" s="299"/>
      <c r="I105" s="299"/>
      <c r="J105" s="112"/>
      <c r="K105" s="112"/>
      <c r="L105" s="26"/>
      <c r="M105" s="73"/>
      <c r="N105" s="21"/>
      <c r="O105" s="22"/>
      <c r="P105" s="22"/>
      <c r="Q105" s="22"/>
      <c r="R105" s="22"/>
      <c r="S105" s="22"/>
      <c r="T105" s="22"/>
      <c r="U105" s="57"/>
    </row>
    <row r="106" spans="1:21" ht="15.75" thickBot="1" x14ac:dyDescent="0.3">
      <c r="A106" s="9"/>
      <c r="B106" s="55"/>
      <c r="C106" s="19"/>
      <c r="D106" s="113" t="s">
        <v>135</v>
      </c>
      <c r="E106" s="114" t="s">
        <v>136</v>
      </c>
      <c r="F106" s="356" t="s">
        <v>313</v>
      </c>
      <c r="G106" s="357"/>
      <c r="H106" s="357" t="s">
        <v>314</v>
      </c>
      <c r="I106" s="358"/>
      <c r="J106" s="359"/>
      <c r="K106" s="359"/>
      <c r="L106" s="26"/>
      <c r="M106" s="73"/>
      <c r="N106" s="21"/>
      <c r="O106" s="22"/>
      <c r="P106" s="22"/>
      <c r="Q106" s="22"/>
      <c r="R106" s="22"/>
      <c r="S106" s="22"/>
      <c r="T106" s="22"/>
      <c r="U106" s="57"/>
    </row>
    <row r="107" spans="1:21" ht="27.75" customHeight="1" thickBot="1" x14ac:dyDescent="0.3">
      <c r="A107" s="9"/>
      <c r="B107" s="55"/>
      <c r="C107" s="19"/>
      <c r="D107" s="346" t="s">
        <v>131</v>
      </c>
      <c r="E107" s="347"/>
      <c r="F107" s="348"/>
      <c r="G107" s="349"/>
      <c r="H107" s="349"/>
      <c r="I107" s="350"/>
      <c r="J107" s="351"/>
      <c r="K107" s="351"/>
      <c r="L107" s="26"/>
      <c r="M107" s="73"/>
      <c r="N107" s="21" t="str">
        <f>IF(F107+1&gt;0,"Hợp lệ", "Sai")</f>
        <v>Hợp lệ</v>
      </c>
      <c r="O107" s="21" t="str">
        <f>IF(OR(F107&gt;H107,AND(H107="",F107="")),"Hợp lệ", "Sai")</f>
        <v>Hợp lệ</v>
      </c>
      <c r="P107" s="22"/>
      <c r="Q107" s="22"/>
      <c r="R107" s="22"/>
      <c r="S107" s="22"/>
      <c r="T107" s="22"/>
      <c r="U107" s="57"/>
    </row>
    <row r="108" spans="1:21" ht="15.75" thickBot="1" x14ac:dyDescent="0.3">
      <c r="A108" s="9"/>
      <c r="B108" s="55"/>
      <c r="C108" s="19"/>
      <c r="D108" s="352" t="s">
        <v>47</v>
      </c>
      <c r="E108" s="353"/>
      <c r="F108" s="354"/>
      <c r="G108" s="355"/>
      <c r="H108" s="355"/>
      <c r="I108" s="326"/>
      <c r="J108" s="351"/>
      <c r="K108" s="351"/>
      <c r="L108" s="26"/>
      <c r="M108" s="73"/>
      <c r="N108" s="21" t="str">
        <f>IF($L$104=1,IF(F108+1&gt;1,"Hợp lệ", "Sai"),IF(F108+1&gt;1,"Sai", "Hợp lệ"))</f>
        <v>Hợp lệ</v>
      </c>
      <c r="O108" s="21" t="str">
        <f>IF(OR(F108&gt;H108,AND(H108="",F108="")),"Hợp lệ", "Sai")</f>
        <v>Hợp lệ</v>
      </c>
      <c r="P108" s="22"/>
      <c r="Q108" s="22"/>
      <c r="R108" s="22"/>
      <c r="S108" s="22"/>
      <c r="T108" s="22"/>
      <c r="U108" s="57"/>
    </row>
    <row r="109" spans="1:21" ht="15.75" thickBot="1" x14ac:dyDescent="0.3">
      <c r="A109" s="9"/>
      <c r="B109" s="55"/>
      <c r="C109" s="19">
        <v>29</v>
      </c>
      <c r="D109" s="273" t="s">
        <v>252</v>
      </c>
      <c r="E109" s="273"/>
      <c r="F109" s="273"/>
      <c r="G109" s="273"/>
      <c r="H109" s="273"/>
      <c r="I109" s="273"/>
      <c r="J109" s="273"/>
      <c r="K109" s="274"/>
      <c r="L109" s="86"/>
      <c r="M109" s="73"/>
      <c r="N109" s="21" t="str">
        <f>IF(OR(K109=1,K109=0,K109=""),"Hợp lệ","Sai")</f>
        <v>Hợp lệ</v>
      </c>
      <c r="O109" s="22"/>
      <c r="P109" s="22"/>
      <c r="Q109" s="22"/>
      <c r="R109" s="22"/>
      <c r="S109" s="22"/>
      <c r="T109" s="22"/>
      <c r="U109" s="57"/>
    </row>
    <row r="110" spans="1:21" ht="15.75" thickBot="1" x14ac:dyDescent="0.3">
      <c r="A110" s="9"/>
      <c r="B110" s="55"/>
      <c r="C110" s="19">
        <v>30</v>
      </c>
      <c r="D110" s="273" t="s">
        <v>132</v>
      </c>
      <c r="E110" s="273"/>
      <c r="F110" s="273"/>
      <c r="G110" s="273"/>
      <c r="H110" s="273"/>
      <c r="I110" s="273"/>
      <c r="J110" s="273"/>
      <c r="K110" s="274"/>
      <c r="L110" s="86"/>
      <c r="M110" s="73"/>
      <c r="N110" s="21" t="str">
        <f>IF(OR(K110=1,K110=0,K110=""),"Hợp lệ","Sai")</f>
        <v>Hợp lệ</v>
      </c>
      <c r="O110" s="22"/>
      <c r="P110" s="22"/>
      <c r="Q110" s="22"/>
      <c r="R110" s="22"/>
      <c r="S110" s="22"/>
      <c r="T110" s="22"/>
      <c r="U110" s="57"/>
    </row>
    <row r="111" spans="1:21" ht="15.75" thickBot="1" x14ac:dyDescent="0.3">
      <c r="A111" s="9"/>
      <c r="B111" s="55"/>
      <c r="C111" s="19">
        <v>31</v>
      </c>
      <c r="D111" s="264" t="s">
        <v>253</v>
      </c>
      <c r="E111" s="264"/>
      <c r="F111" s="264"/>
      <c r="G111" s="264"/>
      <c r="H111" s="264"/>
      <c r="I111" s="264"/>
      <c r="J111" s="264"/>
      <c r="K111" s="264"/>
      <c r="L111" s="86"/>
      <c r="M111" s="73"/>
      <c r="N111" s="21" t="str">
        <f>IF(OR(K111=1,K111=0,K111=""),"Hợp lệ","Sai")</f>
        <v>Hợp lệ</v>
      </c>
      <c r="O111" s="22"/>
      <c r="P111" s="22"/>
      <c r="Q111" s="22"/>
      <c r="R111" s="22"/>
      <c r="S111" s="22"/>
      <c r="T111" s="22"/>
      <c r="U111" s="57"/>
    </row>
    <row r="112" spans="1:21" x14ac:dyDescent="0.25">
      <c r="A112" s="115"/>
      <c r="B112" s="116" t="s">
        <v>254</v>
      </c>
      <c r="C112" s="19"/>
      <c r="D112" s="117"/>
      <c r="E112" s="117"/>
      <c r="F112" s="117"/>
      <c r="G112" s="117"/>
      <c r="H112" s="117"/>
      <c r="I112" s="117"/>
      <c r="J112" s="117"/>
      <c r="K112" s="117"/>
      <c r="L112" s="118"/>
      <c r="M112" s="73"/>
      <c r="N112" s="119"/>
      <c r="O112" s="120"/>
      <c r="P112" s="120"/>
      <c r="Q112" s="120"/>
      <c r="R112" s="120"/>
      <c r="S112" s="120"/>
      <c r="T112" s="120"/>
      <c r="U112" s="57"/>
    </row>
    <row r="113" spans="1:21" ht="15.75" thickBot="1" x14ac:dyDescent="0.3">
      <c r="A113" s="121"/>
      <c r="B113" s="70"/>
      <c r="C113" s="122">
        <v>32</v>
      </c>
      <c r="D113" s="371" t="s">
        <v>284</v>
      </c>
      <c r="E113" s="371"/>
      <c r="F113" s="371"/>
      <c r="G113" s="371"/>
      <c r="H113" s="371"/>
      <c r="I113" s="371"/>
      <c r="J113" s="371"/>
      <c r="K113" s="371"/>
      <c r="L113" s="371"/>
      <c r="M113" s="73"/>
      <c r="N113" s="68"/>
      <c r="O113" s="74"/>
      <c r="P113" s="74"/>
      <c r="Q113" s="74"/>
      <c r="R113" s="74"/>
      <c r="S113" s="74"/>
      <c r="T113" s="74"/>
      <c r="U113" s="123"/>
    </row>
    <row r="114" spans="1:21" ht="15.75" thickBot="1" x14ac:dyDescent="0.3">
      <c r="A114" s="9"/>
      <c r="B114" s="55"/>
      <c r="C114" s="124" t="s">
        <v>78</v>
      </c>
      <c r="D114" s="299" t="s">
        <v>93</v>
      </c>
      <c r="E114" s="366"/>
      <c r="F114" s="366"/>
      <c r="G114" s="366"/>
      <c r="H114" s="366"/>
      <c r="I114" s="366"/>
      <c r="J114" s="366"/>
      <c r="K114" s="367"/>
      <c r="L114" s="86"/>
      <c r="M114" s="73"/>
      <c r="N114" s="21" t="str">
        <f>IF(OR(L114=1,L114=0,L114=""),"Hợp lệ","Sai")</f>
        <v>Hợp lệ</v>
      </c>
      <c r="O114" s="22"/>
      <c r="P114" s="22"/>
      <c r="Q114" s="22"/>
      <c r="R114" s="22"/>
      <c r="S114" s="22"/>
      <c r="T114" s="22"/>
      <c r="U114" s="125"/>
    </row>
    <row r="115" spans="1:21" x14ac:dyDescent="0.25">
      <c r="A115" s="9"/>
      <c r="B115" s="55"/>
      <c r="C115" s="19"/>
      <c r="D115" s="372" t="s">
        <v>134</v>
      </c>
      <c r="E115" s="373"/>
      <c r="F115" s="373"/>
      <c r="G115" s="373"/>
      <c r="H115" s="373"/>
      <c r="I115" s="373"/>
      <c r="J115" s="374"/>
      <c r="K115" s="126"/>
      <c r="L115" s="9"/>
      <c r="M115" s="73"/>
      <c r="N115" s="21" t="str">
        <f>IF($L$114=1,IF(OR(K115=1,K115=0,K115=""),"Hợp lệ","Sai"),IF(K115="","Hợp lệ","Sai"))</f>
        <v>Hợp lệ</v>
      </c>
      <c r="O115" s="22"/>
      <c r="P115" s="22"/>
      <c r="Q115" s="22"/>
      <c r="R115" s="22"/>
      <c r="S115" s="22"/>
      <c r="T115" s="22"/>
      <c r="U115" s="57"/>
    </row>
    <row r="116" spans="1:21" x14ac:dyDescent="0.25">
      <c r="A116" s="9"/>
      <c r="B116" s="55"/>
      <c r="C116" s="19"/>
      <c r="D116" s="360" t="s">
        <v>133</v>
      </c>
      <c r="E116" s="361"/>
      <c r="F116" s="361"/>
      <c r="G116" s="361"/>
      <c r="H116" s="361"/>
      <c r="I116" s="361"/>
      <c r="J116" s="362"/>
      <c r="K116" s="126"/>
      <c r="L116" s="9"/>
      <c r="M116" s="73"/>
      <c r="N116" s="21" t="str">
        <f>IF($L$114=1,IF(OR(K116=1,K116=0,K116=""),"Hợp lệ","Sai"),IF(K116="","Hợp lệ","Sai"))</f>
        <v>Hợp lệ</v>
      </c>
      <c r="O116" s="22"/>
      <c r="P116" s="22"/>
      <c r="Q116" s="22"/>
      <c r="R116" s="22"/>
      <c r="S116" s="22"/>
      <c r="T116" s="22"/>
      <c r="U116" s="57"/>
    </row>
    <row r="117" spans="1:21" ht="15.75" thickBot="1" x14ac:dyDescent="0.3">
      <c r="A117" s="9"/>
      <c r="B117" s="55"/>
      <c r="C117" s="19"/>
      <c r="D117" s="363" t="s">
        <v>58</v>
      </c>
      <c r="E117" s="364"/>
      <c r="F117" s="364"/>
      <c r="G117" s="364"/>
      <c r="H117" s="364"/>
      <c r="I117" s="364"/>
      <c r="J117" s="365"/>
      <c r="K117" s="127"/>
      <c r="L117" s="9"/>
      <c r="M117" s="73"/>
      <c r="N117" s="21" t="str">
        <f>IF($L$114=1,IF(OR(K117=1,K117=0,K117=""),"Hợp lệ","Sai"),IF(K117="","Hợp lệ","Sai"))</f>
        <v>Hợp lệ</v>
      </c>
      <c r="O117" s="22"/>
      <c r="P117" s="22"/>
      <c r="Q117" s="22"/>
      <c r="R117" s="22"/>
      <c r="S117" s="22"/>
      <c r="T117" s="22"/>
      <c r="U117" s="57"/>
    </row>
    <row r="118" spans="1:21" ht="15.75" thickBot="1" x14ac:dyDescent="0.3">
      <c r="A118" s="9"/>
      <c r="B118" s="55"/>
      <c r="C118" s="124" t="s">
        <v>79</v>
      </c>
      <c r="D118" s="299" t="s">
        <v>246</v>
      </c>
      <c r="E118" s="366"/>
      <c r="F118" s="366"/>
      <c r="G118" s="366"/>
      <c r="H118" s="366"/>
      <c r="I118" s="366"/>
      <c r="J118" s="366"/>
      <c r="K118" s="367"/>
      <c r="L118" s="86"/>
      <c r="M118" s="73"/>
      <c r="N118" s="21" t="str">
        <f>IF(OR(L118=1,L118=0,L118=""),"Hợp lệ","Sai")</f>
        <v>Hợp lệ</v>
      </c>
      <c r="O118" s="22"/>
      <c r="P118" s="22"/>
      <c r="Q118" s="22"/>
      <c r="R118" s="22"/>
      <c r="S118" s="22"/>
      <c r="T118" s="22"/>
      <c r="U118" s="125"/>
    </row>
    <row r="119" spans="1:21" x14ac:dyDescent="0.25">
      <c r="A119" s="128"/>
      <c r="B119" s="55"/>
      <c r="C119" s="19"/>
      <c r="D119" s="368" t="s">
        <v>146</v>
      </c>
      <c r="E119" s="369"/>
      <c r="F119" s="369"/>
      <c r="G119" s="369"/>
      <c r="H119" s="369"/>
      <c r="I119" s="369"/>
      <c r="J119" s="370"/>
      <c r="K119" s="126"/>
      <c r="L119" s="9"/>
      <c r="M119" s="73"/>
      <c r="N119" s="21" t="str">
        <f>IF($L$118=1,IF(OR(K119=1,K119=0,K119=""),"Hợp lệ","Sai"),IF(K119="","Hợp lệ","Sai"))</f>
        <v>Hợp lệ</v>
      </c>
      <c r="O119" s="40"/>
      <c r="P119" s="40"/>
      <c r="Q119" s="40"/>
      <c r="R119" s="40"/>
      <c r="S119" s="40"/>
      <c r="T119" s="40"/>
      <c r="U119" s="57"/>
    </row>
    <row r="120" spans="1:21" x14ac:dyDescent="0.25">
      <c r="A120" s="128"/>
      <c r="B120" s="55"/>
      <c r="C120" s="19"/>
      <c r="D120" s="360" t="s">
        <v>145</v>
      </c>
      <c r="E120" s="361"/>
      <c r="F120" s="361"/>
      <c r="G120" s="361"/>
      <c r="H120" s="361"/>
      <c r="I120" s="361"/>
      <c r="J120" s="362"/>
      <c r="K120" s="126"/>
      <c r="L120" s="9"/>
      <c r="M120" s="73"/>
      <c r="N120" s="21" t="str">
        <f>IF($L$118=1,IF(OR(K120=1,K120=0,K120=""),"Hợp lệ","Sai"),IF(K120="","Hợp lệ","Sai"))</f>
        <v>Hợp lệ</v>
      </c>
      <c r="O120" s="40"/>
      <c r="P120" s="40"/>
      <c r="Q120" s="40"/>
      <c r="R120" s="40"/>
      <c r="S120" s="40"/>
      <c r="T120" s="40"/>
      <c r="U120" s="57"/>
    </row>
    <row r="121" spans="1:21" ht="15.75" thickBot="1" x14ac:dyDescent="0.3">
      <c r="A121" s="128"/>
      <c r="B121" s="55"/>
      <c r="C121" s="19"/>
      <c r="D121" s="363" t="s">
        <v>144</v>
      </c>
      <c r="E121" s="364"/>
      <c r="F121" s="364"/>
      <c r="G121" s="364"/>
      <c r="H121" s="364"/>
      <c r="I121" s="364"/>
      <c r="J121" s="365"/>
      <c r="K121" s="127"/>
      <c r="L121" s="9"/>
      <c r="M121" s="73"/>
      <c r="N121" s="21" t="str">
        <f>IF($L$118=1,IF(OR(K121=1,K121=0,K121=""),"Hợp lệ","Sai"),IF(K121="","Hợp lệ","Sai"))</f>
        <v>Hợp lệ</v>
      </c>
      <c r="O121" s="40"/>
      <c r="P121" s="40"/>
      <c r="Q121" s="40"/>
      <c r="R121" s="40"/>
      <c r="S121" s="40"/>
      <c r="T121" s="40"/>
      <c r="U121" s="57"/>
    </row>
    <row r="122" spans="1:21" ht="15.75" thickBot="1" x14ac:dyDescent="0.3">
      <c r="A122" s="128"/>
      <c r="B122" s="55"/>
      <c r="C122" s="124" t="s">
        <v>80</v>
      </c>
      <c r="D122" s="299" t="s">
        <v>142</v>
      </c>
      <c r="E122" s="366"/>
      <c r="F122" s="366"/>
      <c r="G122" s="366"/>
      <c r="H122" s="366"/>
      <c r="I122" s="366"/>
      <c r="J122" s="366"/>
      <c r="K122" s="367"/>
      <c r="L122" s="86"/>
      <c r="M122" s="73"/>
      <c r="N122" s="21" t="str">
        <f>IF(OR(L122=1,L122=0,L122=""),"Hợp lệ","Sai")</f>
        <v>Hợp lệ</v>
      </c>
      <c r="O122" s="22"/>
      <c r="P122" s="40"/>
      <c r="Q122" s="40"/>
      <c r="R122" s="40"/>
      <c r="S122" s="40"/>
      <c r="T122" s="40"/>
      <c r="U122" s="125"/>
    </row>
    <row r="123" spans="1:21" x14ac:dyDescent="0.25">
      <c r="A123" s="128"/>
      <c r="B123" s="55"/>
      <c r="C123" s="19"/>
      <c r="D123" s="368" t="s">
        <v>147</v>
      </c>
      <c r="E123" s="369"/>
      <c r="F123" s="369"/>
      <c r="G123" s="369"/>
      <c r="H123" s="369"/>
      <c r="I123" s="369"/>
      <c r="J123" s="370"/>
      <c r="K123" s="126"/>
      <c r="L123" s="9"/>
      <c r="M123" s="73"/>
      <c r="N123" s="21" t="str">
        <f>IF($L$122=1,IF(OR(K123=1,K123=0,K123=""),"Hợp lệ","Sai"),IF(K123="","Hợp lệ","Sai"))</f>
        <v>Hợp lệ</v>
      </c>
      <c r="O123" s="40"/>
      <c r="P123" s="40"/>
      <c r="Q123" s="40"/>
      <c r="R123" s="40"/>
      <c r="S123" s="40"/>
      <c r="T123" s="40"/>
      <c r="U123" s="57"/>
    </row>
    <row r="124" spans="1:21" x14ac:dyDescent="0.25">
      <c r="A124" s="128"/>
      <c r="B124" s="55"/>
      <c r="C124" s="19"/>
      <c r="D124" s="360" t="s">
        <v>52</v>
      </c>
      <c r="E124" s="361"/>
      <c r="F124" s="361"/>
      <c r="G124" s="361"/>
      <c r="H124" s="361"/>
      <c r="I124" s="361"/>
      <c r="J124" s="362"/>
      <c r="K124" s="126"/>
      <c r="L124" s="9"/>
      <c r="M124" s="73"/>
      <c r="N124" s="21" t="str">
        <f>IF($L$122=1,IF(OR(K124=1,K124=0,K124=""),"Hợp lệ","Sai"),IF(K124="","Hợp lệ","Sai"))</f>
        <v>Hợp lệ</v>
      </c>
      <c r="O124" s="40"/>
      <c r="P124" s="40"/>
      <c r="Q124" s="40"/>
      <c r="R124" s="40"/>
      <c r="S124" s="40"/>
      <c r="T124" s="40"/>
      <c r="U124" s="57"/>
    </row>
    <row r="125" spans="1:21" x14ac:dyDescent="0.25">
      <c r="A125" s="128"/>
      <c r="B125" s="55"/>
      <c r="C125" s="19"/>
      <c r="D125" s="360" t="s">
        <v>148</v>
      </c>
      <c r="E125" s="361"/>
      <c r="F125" s="361"/>
      <c r="G125" s="361"/>
      <c r="H125" s="361"/>
      <c r="I125" s="361"/>
      <c r="J125" s="361"/>
      <c r="K125" s="129"/>
      <c r="L125" s="9"/>
      <c r="M125" s="73"/>
      <c r="N125" s="21" t="str">
        <f>IF($L$122=1,IF(OR(K125=1,K125=0,K125=""),"Hợp lệ","Sai"),IF(K125="","Hợp lệ","Sai"))</f>
        <v>Hợp lệ</v>
      </c>
      <c r="O125" s="40"/>
      <c r="P125" s="40"/>
      <c r="Q125" s="40"/>
      <c r="R125" s="40"/>
      <c r="S125" s="40"/>
      <c r="T125" s="40"/>
      <c r="U125" s="57"/>
    </row>
    <row r="126" spans="1:21" ht="15.75" thickBot="1" x14ac:dyDescent="0.3">
      <c r="A126" s="128"/>
      <c r="B126" s="55"/>
      <c r="C126" s="19"/>
      <c r="D126" s="380" t="s">
        <v>143</v>
      </c>
      <c r="E126" s="381"/>
      <c r="F126" s="381"/>
      <c r="G126" s="381"/>
      <c r="H126" s="381"/>
      <c r="I126" s="381"/>
      <c r="J126" s="381"/>
      <c r="K126" s="130"/>
      <c r="L126" s="9"/>
      <c r="M126" s="73"/>
      <c r="N126" s="21" t="str">
        <f>IF($L$122=1,IF(OR(K126=1,K126=0,K126=""),"Hợp lệ","Sai"),IF(K126="","Hợp lệ","Sai"))</f>
        <v>Hợp lệ</v>
      </c>
      <c r="O126" s="40"/>
      <c r="P126" s="40"/>
      <c r="Q126" s="40"/>
      <c r="R126" s="40"/>
      <c r="S126" s="40"/>
      <c r="T126" s="40"/>
      <c r="U126" s="57"/>
    </row>
    <row r="127" spans="1:21" x14ac:dyDescent="0.25">
      <c r="A127" s="128"/>
      <c r="B127" s="55"/>
      <c r="C127" s="122">
        <v>33</v>
      </c>
      <c r="D127" s="131" t="s">
        <v>285</v>
      </c>
      <c r="E127" s="132"/>
      <c r="F127" s="132"/>
      <c r="G127" s="132"/>
      <c r="H127" s="132"/>
      <c r="I127" s="132"/>
      <c r="J127" s="132"/>
      <c r="K127" s="9"/>
      <c r="L127" s="9"/>
      <c r="M127" s="73"/>
      <c r="N127" s="133"/>
      <c r="O127" s="40"/>
      <c r="P127" s="40"/>
      <c r="Q127" s="40"/>
      <c r="R127" s="40"/>
      <c r="S127" s="40"/>
      <c r="T127" s="40"/>
      <c r="U127" s="123"/>
    </row>
    <row r="128" spans="1:21" ht="15.75" thickBot="1" x14ac:dyDescent="0.3">
      <c r="A128" s="128"/>
      <c r="B128" s="55"/>
      <c r="C128" s="124" t="s">
        <v>78</v>
      </c>
      <c r="D128" s="382" t="s">
        <v>66</v>
      </c>
      <c r="E128" s="382"/>
      <c r="F128" s="382"/>
      <c r="G128" s="382"/>
      <c r="H128" s="382"/>
      <c r="I128" s="382"/>
      <c r="J128" s="382"/>
      <c r="K128" s="134"/>
      <c r="L128" s="9"/>
      <c r="M128" s="73"/>
      <c r="N128" s="133"/>
      <c r="O128" s="40"/>
      <c r="P128" s="40"/>
      <c r="Q128" s="40"/>
      <c r="R128" s="40"/>
      <c r="S128" s="40"/>
      <c r="T128" s="40"/>
      <c r="U128" s="125"/>
    </row>
    <row r="129" spans="1:21" x14ac:dyDescent="0.25">
      <c r="A129" s="128"/>
      <c r="B129" s="55"/>
      <c r="C129" s="19"/>
      <c r="D129" s="368" t="s">
        <v>149</v>
      </c>
      <c r="E129" s="369"/>
      <c r="F129" s="369"/>
      <c r="G129" s="369"/>
      <c r="H129" s="369"/>
      <c r="I129" s="369"/>
      <c r="J129" s="375"/>
      <c r="K129" s="126"/>
      <c r="L129" s="9"/>
      <c r="M129" s="73"/>
      <c r="N129" s="21" t="str">
        <f>IF(OR(K129=1,K129=0,K129=""),"Hợp lệ","Sai")</f>
        <v>Hợp lệ</v>
      </c>
      <c r="O129" s="40"/>
      <c r="P129" s="40"/>
      <c r="Q129" s="40"/>
      <c r="R129" s="40"/>
      <c r="S129" s="40"/>
      <c r="T129" s="40"/>
      <c r="U129" s="57"/>
    </row>
    <row r="130" spans="1:21" x14ac:dyDescent="0.25">
      <c r="A130" s="128"/>
      <c r="B130" s="55"/>
      <c r="C130" s="19"/>
      <c r="D130" s="360" t="s">
        <v>150</v>
      </c>
      <c r="E130" s="361"/>
      <c r="F130" s="361"/>
      <c r="G130" s="361"/>
      <c r="H130" s="361"/>
      <c r="I130" s="361"/>
      <c r="J130" s="376"/>
      <c r="K130" s="126"/>
      <c r="L130" s="9"/>
      <c r="M130" s="73"/>
      <c r="N130" s="21" t="str">
        <f>IF(OR(K130=1,K130=0,K130=""),"Hợp lệ","Sai")</f>
        <v>Hợp lệ</v>
      </c>
      <c r="O130" s="40"/>
      <c r="P130" s="40"/>
      <c r="Q130" s="40"/>
      <c r="R130" s="40"/>
      <c r="S130" s="40"/>
      <c r="T130" s="40"/>
      <c r="U130" s="57"/>
    </row>
    <row r="131" spans="1:21" ht="15.75" thickBot="1" x14ac:dyDescent="0.3">
      <c r="A131" s="128"/>
      <c r="B131" s="55"/>
      <c r="C131" s="19"/>
      <c r="D131" s="363" t="s">
        <v>151</v>
      </c>
      <c r="E131" s="364"/>
      <c r="F131" s="364"/>
      <c r="G131" s="364"/>
      <c r="H131" s="364"/>
      <c r="I131" s="364"/>
      <c r="J131" s="377"/>
      <c r="K131" s="127"/>
      <c r="L131" s="9"/>
      <c r="M131" s="73"/>
      <c r="N131" s="21" t="str">
        <f>IF(OR(K131=1,K131=0,K131=""),"Hợp lệ","Sai")</f>
        <v>Hợp lệ</v>
      </c>
      <c r="O131" s="40"/>
      <c r="P131" s="40"/>
      <c r="Q131" s="40"/>
      <c r="R131" s="40"/>
      <c r="S131" s="40"/>
      <c r="T131" s="40"/>
      <c r="U131" s="57"/>
    </row>
    <row r="132" spans="1:21" x14ac:dyDescent="0.25">
      <c r="A132" s="128"/>
      <c r="B132" s="55"/>
      <c r="C132" s="122"/>
      <c r="D132" s="378"/>
      <c r="E132" s="378"/>
      <c r="F132" s="378"/>
      <c r="G132" s="378"/>
      <c r="H132" s="378"/>
      <c r="I132" s="378"/>
      <c r="J132" s="378"/>
      <c r="K132" s="378"/>
      <c r="L132" s="9"/>
      <c r="M132" s="73"/>
      <c r="N132" s="133"/>
      <c r="O132" s="40"/>
      <c r="P132" s="40"/>
      <c r="Q132" s="40"/>
      <c r="R132" s="40"/>
      <c r="S132" s="40"/>
      <c r="T132" s="40"/>
      <c r="U132" s="135"/>
    </row>
    <row r="133" spans="1:21" ht="15.75" thickBot="1" x14ac:dyDescent="0.3">
      <c r="A133" s="128"/>
      <c r="B133" s="55"/>
      <c r="C133" s="124" t="s">
        <v>79</v>
      </c>
      <c r="D133" s="379" t="s">
        <v>67</v>
      </c>
      <c r="E133" s="379"/>
      <c r="F133" s="379"/>
      <c r="G133" s="379"/>
      <c r="H133" s="379"/>
      <c r="I133" s="379"/>
      <c r="J133" s="379"/>
      <c r="K133" s="134"/>
      <c r="L133" s="9"/>
      <c r="M133" s="73"/>
      <c r="N133" s="133"/>
      <c r="O133" s="40"/>
      <c r="P133" s="40"/>
      <c r="Q133" s="40"/>
      <c r="R133" s="40"/>
      <c r="S133" s="40"/>
      <c r="T133" s="40"/>
      <c r="U133" s="125"/>
    </row>
    <row r="134" spans="1:21" x14ac:dyDescent="0.25">
      <c r="A134" s="128"/>
      <c r="B134" s="55"/>
      <c r="C134" s="19"/>
      <c r="D134" s="368" t="s">
        <v>152</v>
      </c>
      <c r="E134" s="369"/>
      <c r="F134" s="369"/>
      <c r="G134" s="369"/>
      <c r="H134" s="369"/>
      <c r="I134" s="369"/>
      <c r="J134" s="375"/>
      <c r="K134" s="126"/>
      <c r="L134" s="9"/>
      <c r="M134" s="73"/>
      <c r="N134" s="21" t="str">
        <f>IF(OR(K134=1,K134=0,K134=""),"Hợp lệ","Sai")</f>
        <v>Hợp lệ</v>
      </c>
      <c r="O134" s="40"/>
      <c r="P134" s="40"/>
      <c r="Q134" s="40"/>
      <c r="R134" s="40"/>
      <c r="S134" s="40"/>
      <c r="T134" s="40"/>
      <c r="U134" s="57"/>
    </row>
    <row r="135" spans="1:21" x14ac:dyDescent="0.25">
      <c r="A135" s="128"/>
      <c r="B135" s="55"/>
      <c r="C135" s="19"/>
      <c r="D135" s="360" t="s">
        <v>267</v>
      </c>
      <c r="E135" s="361"/>
      <c r="F135" s="361"/>
      <c r="G135" s="361"/>
      <c r="H135" s="361"/>
      <c r="I135" s="361"/>
      <c r="J135" s="376"/>
      <c r="K135" s="126"/>
      <c r="L135" s="9"/>
      <c r="M135" s="73"/>
      <c r="N135" s="21" t="str">
        <f>IF(OR(K135=1,K135=0,K135=""),"Hợp lệ","Sai")</f>
        <v>Hợp lệ</v>
      </c>
      <c r="O135" s="40"/>
      <c r="P135" s="40"/>
      <c r="Q135" s="40"/>
      <c r="R135" s="40"/>
      <c r="S135" s="40"/>
      <c r="T135" s="40"/>
      <c r="U135" s="57"/>
    </row>
    <row r="136" spans="1:21" ht="15.75" thickBot="1" x14ac:dyDescent="0.3">
      <c r="A136" s="128"/>
      <c r="B136" s="55"/>
      <c r="C136" s="19"/>
      <c r="D136" s="363" t="s">
        <v>53</v>
      </c>
      <c r="E136" s="364"/>
      <c r="F136" s="364"/>
      <c r="G136" s="364"/>
      <c r="H136" s="364"/>
      <c r="I136" s="364"/>
      <c r="J136" s="377"/>
      <c r="K136" s="127"/>
      <c r="L136" s="9"/>
      <c r="M136" s="73"/>
      <c r="N136" s="21" t="str">
        <f>IF(OR(K136=1,K136=0,K136=""),"Hợp lệ","Sai")</f>
        <v>Hợp lệ</v>
      </c>
      <c r="O136" s="40"/>
      <c r="P136" s="40"/>
      <c r="Q136" s="40"/>
      <c r="R136" s="40"/>
      <c r="S136" s="40"/>
      <c r="T136" s="40"/>
      <c r="U136" s="57"/>
    </row>
    <row r="137" spans="1:21" x14ac:dyDescent="0.25">
      <c r="A137" s="128"/>
      <c r="B137" s="55"/>
      <c r="C137" s="122"/>
      <c r="D137" s="383"/>
      <c r="E137" s="383"/>
      <c r="F137" s="383"/>
      <c r="G137" s="383"/>
      <c r="H137" s="383"/>
      <c r="I137" s="383"/>
      <c r="J137" s="383"/>
      <c r="K137" s="9"/>
      <c r="L137" s="9"/>
      <c r="M137" s="73"/>
      <c r="N137" s="133"/>
      <c r="O137" s="40"/>
      <c r="P137" s="40"/>
      <c r="Q137" s="40"/>
      <c r="R137" s="40"/>
      <c r="S137" s="40"/>
      <c r="T137" s="40"/>
      <c r="U137" s="135"/>
    </row>
    <row r="138" spans="1:21" ht="15.75" thickBot="1" x14ac:dyDescent="0.3">
      <c r="A138" s="9"/>
      <c r="B138" s="55"/>
      <c r="C138" s="124" t="s">
        <v>80</v>
      </c>
      <c r="D138" s="382" t="s">
        <v>68</v>
      </c>
      <c r="E138" s="382"/>
      <c r="F138" s="382"/>
      <c r="G138" s="382"/>
      <c r="H138" s="382"/>
      <c r="I138" s="382"/>
      <c r="J138" s="382"/>
      <c r="K138" s="134"/>
      <c r="L138" s="9"/>
      <c r="M138" s="73"/>
      <c r="N138" s="21"/>
      <c r="O138" s="22"/>
      <c r="P138" s="22"/>
      <c r="Q138" s="22"/>
      <c r="R138" s="22"/>
      <c r="S138" s="22"/>
      <c r="T138" s="22"/>
      <c r="U138" s="125"/>
    </row>
    <row r="139" spans="1:21" x14ac:dyDescent="0.25">
      <c r="A139" s="9"/>
      <c r="B139" s="55"/>
      <c r="C139" s="19"/>
      <c r="D139" s="368" t="s">
        <v>154</v>
      </c>
      <c r="E139" s="369"/>
      <c r="F139" s="369"/>
      <c r="G139" s="369"/>
      <c r="H139" s="369"/>
      <c r="I139" s="369"/>
      <c r="J139" s="375"/>
      <c r="K139" s="126"/>
      <c r="L139" s="9"/>
      <c r="M139" s="73"/>
      <c r="N139" s="21" t="str">
        <f>IF(OR(K139=1,K139=0,K139=""),"Hợp lệ","Sai")</f>
        <v>Hợp lệ</v>
      </c>
      <c r="O139" s="22"/>
      <c r="P139" s="22"/>
      <c r="Q139" s="22"/>
      <c r="R139" s="22"/>
      <c r="S139" s="22"/>
      <c r="T139" s="22"/>
      <c r="U139" s="57"/>
    </row>
    <row r="140" spans="1:21" x14ac:dyDescent="0.25">
      <c r="A140" s="9"/>
      <c r="B140" s="55"/>
      <c r="C140" s="19"/>
      <c r="D140" s="360" t="s">
        <v>155</v>
      </c>
      <c r="E140" s="361"/>
      <c r="F140" s="361"/>
      <c r="G140" s="361"/>
      <c r="H140" s="361"/>
      <c r="I140" s="361"/>
      <c r="J140" s="376"/>
      <c r="K140" s="126"/>
      <c r="L140" s="9"/>
      <c r="M140" s="73"/>
      <c r="N140" s="21" t="str">
        <f>IF(OR(K140=1,K140=0,K140=""),"Hợp lệ","Sai")</f>
        <v>Hợp lệ</v>
      </c>
      <c r="O140" s="22"/>
      <c r="P140" s="22"/>
      <c r="Q140" s="22"/>
      <c r="R140" s="22"/>
      <c r="S140" s="22"/>
      <c r="T140" s="22"/>
      <c r="U140" s="57"/>
    </row>
    <row r="141" spans="1:21" ht="15.75" thickBot="1" x14ac:dyDescent="0.3">
      <c r="A141" s="9"/>
      <c r="B141" s="55"/>
      <c r="C141" s="19"/>
      <c r="D141" s="363" t="s">
        <v>153</v>
      </c>
      <c r="E141" s="364"/>
      <c r="F141" s="364"/>
      <c r="G141" s="364"/>
      <c r="H141" s="364"/>
      <c r="I141" s="364"/>
      <c r="J141" s="377"/>
      <c r="K141" s="127"/>
      <c r="L141" s="9"/>
      <c r="M141" s="73"/>
      <c r="N141" s="21" t="str">
        <f>IF(OR(K141=1,K141=0,K141=""),"Hợp lệ","Sai")</f>
        <v>Hợp lệ</v>
      </c>
      <c r="O141" s="22"/>
      <c r="P141" s="22"/>
      <c r="Q141" s="22"/>
      <c r="R141" s="22"/>
      <c r="S141" s="22"/>
      <c r="T141" s="22"/>
      <c r="U141" s="57"/>
    </row>
    <row r="142" spans="1:21" x14ac:dyDescent="0.25">
      <c r="A142" s="9"/>
      <c r="B142" s="55"/>
      <c r="C142" s="122"/>
      <c r="D142" s="378"/>
      <c r="E142" s="378"/>
      <c r="F142" s="378"/>
      <c r="G142" s="378"/>
      <c r="H142" s="378"/>
      <c r="I142" s="378"/>
      <c r="J142" s="378"/>
      <c r="K142" s="9"/>
      <c r="L142" s="9"/>
      <c r="M142" s="73"/>
      <c r="N142" s="21"/>
      <c r="O142" s="22"/>
      <c r="P142" s="22"/>
      <c r="Q142" s="22"/>
      <c r="R142" s="22"/>
      <c r="S142" s="22"/>
      <c r="T142" s="22"/>
      <c r="U142" s="135"/>
    </row>
    <row r="143" spans="1:21" ht="15.75" thickBot="1" x14ac:dyDescent="0.3">
      <c r="A143" s="9"/>
      <c r="B143" s="55"/>
      <c r="C143" s="124" t="s">
        <v>81</v>
      </c>
      <c r="D143" s="379" t="s">
        <v>69</v>
      </c>
      <c r="E143" s="379"/>
      <c r="F143" s="379"/>
      <c r="G143" s="379"/>
      <c r="H143" s="379"/>
      <c r="I143" s="379"/>
      <c r="J143" s="379"/>
      <c r="K143" s="134"/>
      <c r="L143" s="9"/>
      <c r="M143" s="73"/>
      <c r="N143" s="21"/>
      <c r="O143" s="22"/>
      <c r="P143" s="22"/>
      <c r="Q143" s="22"/>
      <c r="R143" s="22"/>
      <c r="S143" s="22"/>
      <c r="T143" s="22"/>
      <c r="U143" s="125"/>
    </row>
    <row r="144" spans="1:21" x14ac:dyDescent="0.25">
      <c r="A144" s="9"/>
      <c r="B144" s="55"/>
      <c r="C144" s="19"/>
      <c r="D144" s="368" t="s">
        <v>156</v>
      </c>
      <c r="E144" s="369"/>
      <c r="F144" s="369"/>
      <c r="G144" s="369"/>
      <c r="H144" s="369"/>
      <c r="I144" s="369"/>
      <c r="J144" s="375"/>
      <c r="K144" s="126"/>
      <c r="L144" s="9"/>
      <c r="M144" s="73"/>
      <c r="N144" s="21" t="str">
        <f>IF(OR(K144=1,K144=0,K144=""),"Hợp lệ","Sai")</f>
        <v>Hợp lệ</v>
      </c>
      <c r="O144" s="22"/>
      <c r="P144" s="22"/>
      <c r="Q144" s="22"/>
      <c r="R144" s="22"/>
      <c r="S144" s="22"/>
      <c r="T144" s="22"/>
      <c r="U144" s="57"/>
    </row>
    <row r="145" spans="1:21" x14ac:dyDescent="0.25">
      <c r="A145" s="9"/>
      <c r="B145" s="55"/>
      <c r="C145" s="19"/>
      <c r="D145" s="360" t="s">
        <v>157</v>
      </c>
      <c r="E145" s="361"/>
      <c r="F145" s="361"/>
      <c r="G145" s="361"/>
      <c r="H145" s="361"/>
      <c r="I145" s="361"/>
      <c r="J145" s="376"/>
      <c r="K145" s="126"/>
      <c r="L145" s="9"/>
      <c r="M145" s="73"/>
      <c r="N145" s="21" t="str">
        <f>IF(OR(K145=1,K145=0,K145=""),"Hợp lệ","Sai")</f>
        <v>Hợp lệ</v>
      </c>
      <c r="O145" s="22"/>
      <c r="P145" s="22"/>
      <c r="Q145" s="22"/>
      <c r="R145" s="22"/>
      <c r="S145" s="22"/>
      <c r="T145" s="22"/>
      <c r="U145" s="57"/>
    </row>
    <row r="146" spans="1:21" ht="15.75" thickBot="1" x14ac:dyDescent="0.3">
      <c r="A146" s="9"/>
      <c r="B146" s="55"/>
      <c r="C146" s="19"/>
      <c r="D146" s="363" t="s">
        <v>158</v>
      </c>
      <c r="E146" s="364"/>
      <c r="F146" s="364"/>
      <c r="G146" s="364"/>
      <c r="H146" s="364"/>
      <c r="I146" s="364"/>
      <c r="J146" s="377"/>
      <c r="K146" s="127"/>
      <c r="L146" s="9"/>
      <c r="M146" s="73"/>
      <c r="N146" s="21" t="str">
        <f>IF(OR(K146=1,K146=0,K146=""),"Hợp lệ","Sai")</f>
        <v>Hợp lệ</v>
      </c>
      <c r="O146" s="22"/>
      <c r="P146" s="22"/>
      <c r="Q146" s="22"/>
      <c r="R146" s="22"/>
      <c r="S146" s="22"/>
      <c r="T146" s="22"/>
      <c r="U146" s="57"/>
    </row>
    <row r="147" spans="1:21" x14ac:dyDescent="0.25">
      <c r="A147" s="9"/>
      <c r="B147" s="55"/>
      <c r="C147" s="122"/>
      <c r="D147" s="378"/>
      <c r="E147" s="378"/>
      <c r="F147" s="378"/>
      <c r="G147" s="378"/>
      <c r="H147" s="378"/>
      <c r="I147" s="378"/>
      <c r="J147" s="378"/>
      <c r="K147" s="9"/>
      <c r="L147" s="9"/>
      <c r="M147" s="73"/>
      <c r="N147" s="21"/>
      <c r="O147" s="22"/>
      <c r="P147" s="22"/>
      <c r="Q147" s="22"/>
      <c r="R147" s="22"/>
      <c r="S147" s="22"/>
      <c r="T147" s="22"/>
      <c r="U147" s="135"/>
    </row>
    <row r="148" spans="1:21" ht="15.75" thickBot="1" x14ac:dyDescent="0.3">
      <c r="A148" s="9"/>
      <c r="B148" s="55"/>
      <c r="C148" s="124" t="s">
        <v>83</v>
      </c>
      <c r="D148" s="382" t="s">
        <v>70</v>
      </c>
      <c r="E148" s="382"/>
      <c r="F148" s="382"/>
      <c r="G148" s="382"/>
      <c r="H148" s="382"/>
      <c r="I148" s="382"/>
      <c r="J148" s="382"/>
      <c r="K148" s="134"/>
      <c r="L148" s="9"/>
      <c r="M148" s="73"/>
      <c r="N148" s="21"/>
      <c r="O148" s="22"/>
      <c r="P148" s="22"/>
      <c r="Q148" s="22"/>
      <c r="R148" s="22"/>
      <c r="S148" s="22"/>
      <c r="T148" s="22"/>
      <c r="U148" s="125"/>
    </row>
    <row r="149" spans="1:21" x14ac:dyDescent="0.25">
      <c r="A149" s="9"/>
      <c r="B149" s="55"/>
      <c r="C149" s="19"/>
      <c r="D149" s="368" t="s">
        <v>54</v>
      </c>
      <c r="E149" s="369"/>
      <c r="F149" s="369"/>
      <c r="G149" s="369"/>
      <c r="H149" s="369"/>
      <c r="I149" s="369"/>
      <c r="J149" s="375"/>
      <c r="K149" s="136"/>
      <c r="L149" s="9"/>
      <c r="M149" s="73"/>
      <c r="N149" s="21" t="str">
        <f>IF(OR(K149=1,K149=0,K149=""),"Hợp lệ","Sai")</f>
        <v>Hợp lệ</v>
      </c>
      <c r="O149" s="22"/>
      <c r="P149" s="22"/>
      <c r="Q149" s="22"/>
      <c r="R149" s="22"/>
      <c r="S149" s="22"/>
      <c r="T149" s="22"/>
      <c r="U149" s="57"/>
    </row>
    <row r="150" spans="1:21" x14ac:dyDescent="0.25">
      <c r="A150" s="9"/>
      <c r="B150" s="55"/>
      <c r="C150" s="19"/>
      <c r="D150" s="360" t="s">
        <v>268</v>
      </c>
      <c r="E150" s="361"/>
      <c r="F150" s="361"/>
      <c r="G150" s="361"/>
      <c r="H150" s="361"/>
      <c r="I150" s="361"/>
      <c r="J150" s="376"/>
      <c r="K150" s="126"/>
      <c r="L150" s="9"/>
      <c r="M150" s="73"/>
      <c r="N150" s="21" t="str">
        <f>IF(OR(K150=1,K150=0,K150=""),"Hợp lệ","Sai")</f>
        <v>Hợp lệ</v>
      </c>
      <c r="O150" s="22"/>
      <c r="P150" s="22"/>
      <c r="Q150" s="22"/>
      <c r="R150" s="22"/>
      <c r="S150" s="22"/>
      <c r="T150" s="22"/>
      <c r="U150" s="57"/>
    </row>
    <row r="151" spans="1:21" ht="15.75" thickBot="1" x14ac:dyDescent="0.3">
      <c r="A151" s="9"/>
      <c r="B151" s="55"/>
      <c r="C151" s="19"/>
      <c r="D151" s="363" t="s">
        <v>55</v>
      </c>
      <c r="E151" s="364"/>
      <c r="F151" s="364"/>
      <c r="G151" s="364"/>
      <c r="H151" s="364"/>
      <c r="I151" s="364"/>
      <c r="J151" s="377"/>
      <c r="K151" s="127"/>
      <c r="L151" s="9"/>
      <c r="M151" s="73"/>
      <c r="N151" s="21" t="str">
        <f>IF(OR(K151=1,K151=0,K151=""),"Hợp lệ","Sai")</f>
        <v>Hợp lệ</v>
      </c>
      <c r="O151" s="22"/>
      <c r="P151" s="22"/>
      <c r="Q151" s="22"/>
      <c r="R151" s="22"/>
      <c r="S151" s="22"/>
      <c r="T151" s="22"/>
      <c r="U151" s="57"/>
    </row>
    <row r="152" spans="1:21" x14ac:dyDescent="0.25">
      <c r="A152" s="9"/>
      <c r="B152" s="55"/>
      <c r="C152" s="122"/>
      <c r="D152" s="378"/>
      <c r="E152" s="378"/>
      <c r="F152" s="378"/>
      <c r="G152" s="378"/>
      <c r="H152" s="378"/>
      <c r="I152" s="378"/>
      <c r="J152" s="378"/>
      <c r="K152" s="9"/>
      <c r="L152" s="9"/>
      <c r="M152" s="73"/>
      <c r="N152" s="21"/>
      <c r="O152" s="22"/>
      <c r="P152" s="22"/>
      <c r="Q152" s="22"/>
      <c r="R152" s="22"/>
      <c r="S152" s="22"/>
      <c r="T152" s="22"/>
      <c r="U152" s="135"/>
    </row>
    <row r="153" spans="1:21" ht="15.75" thickBot="1" x14ac:dyDescent="0.3">
      <c r="A153" s="9"/>
      <c r="B153" s="55"/>
      <c r="C153" s="124" t="s">
        <v>82</v>
      </c>
      <c r="D153" s="382" t="s">
        <v>159</v>
      </c>
      <c r="E153" s="382"/>
      <c r="F153" s="382"/>
      <c r="G153" s="382"/>
      <c r="H153" s="382"/>
      <c r="I153" s="382"/>
      <c r="J153" s="382"/>
      <c r="K153" s="134"/>
      <c r="L153" s="9"/>
      <c r="M153" s="73"/>
      <c r="N153" s="21"/>
      <c r="O153" s="22"/>
      <c r="P153" s="22"/>
      <c r="Q153" s="22"/>
      <c r="R153" s="22"/>
      <c r="S153" s="22"/>
      <c r="T153" s="22"/>
      <c r="U153" s="125"/>
    </row>
    <row r="154" spans="1:21" x14ac:dyDescent="0.25">
      <c r="A154" s="9"/>
      <c r="B154" s="55"/>
      <c r="C154" s="19"/>
      <c r="D154" s="368" t="s">
        <v>160</v>
      </c>
      <c r="E154" s="369"/>
      <c r="F154" s="369"/>
      <c r="G154" s="369"/>
      <c r="H154" s="369"/>
      <c r="I154" s="369"/>
      <c r="J154" s="375"/>
      <c r="K154" s="136"/>
      <c r="L154" s="9"/>
      <c r="M154" s="73"/>
      <c r="N154" s="21" t="str">
        <f>IF(OR(K154=1,K154=0,K154=""),"Hợp lệ","Sai")</f>
        <v>Hợp lệ</v>
      </c>
      <c r="O154" s="22"/>
      <c r="P154" s="22"/>
      <c r="Q154" s="22"/>
      <c r="R154" s="22"/>
      <c r="S154" s="22"/>
      <c r="T154" s="22"/>
      <c r="U154" s="57"/>
    </row>
    <row r="155" spans="1:21" x14ac:dyDescent="0.25">
      <c r="A155" s="9"/>
      <c r="B155" s="55"/>
      <c r="C155" s="19"/>
      <c r="D155" s="360" t="s">
        <v>161</v>
      </c>
      <c r="E155" s="361"/>
      <c r="F155" s="361"/>
      <c r="G155" s="361"/>
      <c r="H155" s="361"/>
      <c r="I155" s="361"/>
      <c r="J155" s="376"/>
      <c r="K155" s="126"/>
      <c r="L155" s="9"/>
      <c r="M155" s="73"/>
      <c r="N155" s="21" t="str">
        <f>IF(OR(K155=1,K155=0,K155=""),"Hợp lệ","Sai")</f>
        <v>Hợp lệ</v>
      </c>
      <c r="O155" s="22"/>
      <c r="P155" s="22"/>
      <c r="Q155" s="22"/>
      <c r="R155" s="22"/>
      <c r="S155" s="22"/>
      <c r="T155" s="22"/>
      <c r="U155" s="57"/>
    </row>
    <row r="156" spans="1:21" ht="15.75" thickBot="1" x14ac:dyDescent="0.3">
      <c r="A156" s="9"/>
      <c r="B156" s="55"/>
      <c r="C156" s="19"/>
      <c r="D156" s="363" t="s">
        <v>162</v>
      </c>
      <c r="E156" s="364"/>
      <c r="F156" s="364"/>
      <c r="G156" s="364"/>
      <c r="H156" s="364"/>
      <c r="I156" s="364"/>
      <c r="J156" s="377"/>
      <c r="K156" s="127"/>
      <c r="L156" s="9"/>
      <c r="M156" s="73"/>
      <c r="N156" s="21" t="str">
        <f>IF(OR(K156=1,K156=0,K156=""),"Hợp lệ","Sai")</f>
        <v>Hợp lệ</v>
      </c>
      <c r="O156" s="22"/>
      <c r="P156" s="22"/>
      <c r="Q156" s="22"/>
      <c r="R156" s="22"/>
      <c r="S156" s="22"/>
      <c r="T156" s="22"/>
      <c r="U156" s="57"/>
    </row>
    <row r="157" spans="1:21" x14ac:dyDescent="0.25">
      <c r="A157" s="9"/>
      <c r="B157" s="55"/>
      <c r="C157" s="122">
        <v>34</v>
      </c>
      <c r="D157" s="384" t="s">
        <v>163</v>
      </c>
      <c r="E157" s="384"/>
      <c r="F157" s="384"/>
      <c r="G157" s="384"/>
      <c r="H157" s="384"/>
      <c r="I157" s="384"/>
      <c r="J157" s="384"/>
      <c r="K157" s="9"/>
      <c r="L157" s="9"/>
      <c r="M157" s="73"/>
      <c r="N157" s="21"/>
      <c r="O157" s="22"/>
      <c r="P157" s="22"/>
      <c r="Q157" s="22"/>
      <c r="R157" s="22"/>
      <c r="S157" s="22"/>
      <c r="T157" s="22"/>
      <c r="U157" s="135"/>
    </row>
    <row r="158" spans="1:21" ht="15.75" thickBot="1" x14ac:dyDescent="0.3">
      <c r="A158" s="9"/>
      <c r="B158" s="55"/>
      <c r="C158" s="124" t="s">
        <v>78</v>
      </c>
      <c r="D158" s="385" t="s">
        <v>164</v>
      </c>
      <c r="E158" s="385"/>
      <c r="F158" s="385"/>
      <c r="G158" s="385"/>
      <c r="H158" s="385"/>
      <c r="I158" s="385"/>
      <c r="J158" s="385"/>
      <c r="K158" s="137"/>
      <c r="L158" s="9"/>
      <c r="M158" s="138"/>
      <c r="N158" s="21"/>
      <c r="O158" s="22"/>
      <c r="P158" s="22"/>
      <c r="Q158" s="22"/>
      <c r="R158" s="22"/>
      <c r="S158" s="22"/>
      <c r="T158" s="22"/>
      <c r="U158" s="125"/>
    </row>
    <row r="159" spans="1:21" x14ac:dyDescent="0.25">
      <c r="A159" s="9"/>
      <c r="B159" s="55"/>
      <c r="C159" s="19"/>
      <c r="D159" s="391" t="s">
        <v>269</v>
      </c>
      <c r="E159" s="392"/>
      <c r="F159" s="392"/>
      <c r="G159" s="392"/>
      <c r="H159" s="392"/>
      <c r="I159" s="392"/>
      <c r="J159" s="393"/>
      <c r="K159" s="136"/>
      <c r="L159" s="9"/>
      <c r="M159" s="138"/>
      <c r="N159" s="21" t="str">
        <f>IF(OR(K159=1,K159=0,K159=""),"Hợp lệ","Sai")</f>
        <v>Hợp lệ</v>
      </c>
      <c r="O159" s="22"/>
      <c r="P159" s="22"/>
      <c r="Q159" s="22"/>
      <c r="R159" s="22"/>
      <c r="S159" s="22"/>
      <c r="T159" s="22"/>
      <c r="U159" s="57"/>
    </row>
    <row r="160" spans="1:21" x14ac:dyDescent="0.25">
      <c r="A160" s="9"/>
      <c r="B160" s="55"/>
      <c r="C160" s="19"/>
      <c r="D160" s="394" t="s">
        <v>77</v>
      </c>
      <c r="E160" s="395"/>
      <c r="F160" s="395"/>
      <c r="G160" s="395"/>
      <c r="H160" s="395"/>
      <c r="I160" s="395"/>
      <c r="J160" s="396"/>
      <c r="K160" s="139"/>
      <c r="L160" s="9"/>
      <c r="M160" s="138"/>
      <c r="N160" s="21" t="str">
        <f>IF(OR(K160=1,K160=0,K160=""),"Hợp lệ","Sai")</f>
        <v>Hợp lệ</v>
      </c>
      <c r="O160" s="22"/>
      <c r="P160" s="22"/>
      <c r="Q160" s="22"/>
      <c r="R160" s="22"/>
      <c r="S160" s="22"/>
      <c r="T160" s="22"/>
      <c r="U160" s="57"/>
    </row>
    <row r="161" spans="1:21" ht="15.75" thickBot="1" x14ac:dyDescent="0.3">
      <c r="A161" s="9"/>
      <c r="B161" s="55"/>
      <c r="C161" s="19"/>
      <c r="D161" s="397" t="s">
        <v>76</v>
      </c>
      <c r="E161" s="398"/>
      <c r="F161" s="398"/>
      <c r="G161" s="398"/>
      <c r="H161" s="398"/>
      <c r="I161" s="398"/>
      <c r="J161" s="399"/>
      <c r="K161" s="140"/>
      <c r="L161" s="9"/>
      <c r="M161" s="138"/>
      <c r="N161" s="21" t="str">
        <f>IF(OR(K161=1,K161=0,K161=""),"Hợp lệ","Sai")</f>
        <v>Hợp lệ</v>
      </c>
      <c r="O161" s="22"/>
      <c r="P161" s="22"/>
      <c r="Q161" s="22"/>
      <c r="R161" s="22"/>
      <c r="S161" s="22"/>
      <c r="T161" s="22"/>
      <c r="U161" s="57"/>
    </row>
    <row r="162" spans="1:21" x14ac:dyDescent="0.25">
      <c r="A162" s="9"/>
      <c r="B162" s="55"/>
      <c r="C162" s="122"/>
      <c r="D162" s="378"/>
      <c r="E162" s="378"/>
      <c r="F162" s="378"/>
      <c r="G162" s="378"/>
      <c r="H162" s="378"/>
      <c r="I162" s="378"/>
      <c r="J162" s="378"/>
      <c r="K162" s="9"/>
      <c r="L162" s="9"/>
      <c r="M162" s="138"/>
      <c r="N162" s="21"/>
      <c r="O162" s="22"/>
      <c r="P162" s="22"/>
      <c r="Q162" s="22"/>
      <c r="R162" s="22"/>
      <c r="S162" s="22"/>
      <c r="T162" s="22"/>
      <c r="U162" s="135"/>
    </row>
    <row r="163" spans="1:21" ht="15.75" thickBot="1" x14ac:dyDescent="0.3">
      <c r="A163" s="9"/>
      <c r="B163" s="55"/>
      <c r="C163" s="124" t="s">
        <v>79</v>
      </c>
      <c r="D163" s="382" t="s">
        <v>165</v>
      </c>
      <c r="E163" s="382"/>
      <c r="F163" s="382"/>
      <c r="G163" s="382"/>
      <c r="H163" s="382"/>
      <c r="I163" s="382"/>
      <c r="J163" s="382"/>
      <c r="K163" s="134"/>
      <c r="L163" s="9"/>
      <c r="M163" s="138"/>
      <c r="N163" s="21"/>
      <c r="O163" s="22"/>
      <c r="P163" s="22"/>
      <c r="Q163" s="22"/>
      <c r="R163" s="22"/>
      <c r="S163" s="22"/>
      <c r="T163" s="22"/>
      <c r="U163" s="125"/>
    </row>
    <row r="164" spans="1:21" x14ac:dyDescent="0.25">
      <c r="A164" s="9"/>
      <c r="B164" s="55"/>
      <c r="C164" s="19"/>
      <c r="D164" s="368" t="s">
        <v>166</v>
      </c>
      <c r="E164" s="369"/>
      <c r="F164" s="369"/>
      <c r="G164" s="369"/>
      <c r="H164" s="369"/>
      <c r="I164" s="369"/>
      <c r="J164" s="375"/>
      <c r="K164" s="136"/>
      <c r="L164" s="9"/>
      <c r="M164" s="138"/>
      <c r="N164" s="21" t="str">
        <f>IF(OR(K164=1,K164=0,K164=""),"Hợp lệ","Sai")</f>
        <v>Hợp lệ</v>
      </c>
      <c r="O164" s="22"/>
      <c r="P164" s="22"/>
      <c r="Q164" s="22"/>
      <c r="R164" s="22"/>
      <c r="S164" s="22"/>
      <c r="T164" s="22"/>
      <c r="U164" s="57"/>
    </row>
    <row r="165" spans="1:21" x14ac:dyDescent="0.25">
      <c r="A165" s="9"/>
      <c r="B165" s="55"/>
      <c r="C165" s="19"/>
      <c r="D165" s="360" t="s">
        <v>244</v>
      </c>
      <c r="E165" s="361"/>
      <c r="F165" s="361"/>
      <c r="G165" s="361"/>
      <c r="H165" s="361"/>
      <c r="I165" s="361"/>
      <c r="J165" s="376"/>
      <c r="K165" s="126"/>
      <c r="L165" s="9"/>
      <c r="M165" s="138"/>
      <c r="N165" s="21" t="str">
        <f>IF(OR(K165=1,K165=0,K165=""),"Hợp lệ","Sai")</f>
        <v>Hợp lệ</v>
      </c>
      <c r="O165" s="22"/>
      <c r="P165" s="22"/>
      <c r="Q165" s="22"/>
      <c r="R165" s="22"/>
      <c r="S165" s="22"/>
      <c r="T165" s="22"/>
      <c r="U165" s="57"/>
    </row>
    <row r="166" spans="1:21" x14ac:dyDescent="0.25">
      <c r="A166" s="9"/>
      <c r="B166" s="55"/>
      <c r="C166" s="19"/>
      <c r="D166" s="360" t="s">
        <v>242</v>
      </c>
      <c r="E166" s="361"/>
      <c r="F166" s="361"/>
      <c r="G166" s="361"/>
      <c r="H166" s="361"/>
      <c r="I166" s="361"/>
      <c r="J166" s="376"/>
      <c r="K166" s="126"/>
      <c r="L166" s="9"/>
      <c r="M166" s="138"/>
      <c r="N166" s="21" t="str">
        <f>IF(OR(K166=1,K166=0,K166=""),"Hợp lệ","Sai")</f>
        <v>Hợp lệ</v>
      </c>
      <c r="O166" s="22"/>
      <c r="P166" s="22"/>
      <c r="Q166" s="22"/>
      <c r="R166" s="22"/>
      <c r="S166" s="22"/>
      <c r="T166" s="22"/>
      <c r="U166" s="57"/>
    </row>
    <row r="167" spans="1:21" ht="15.75" thickBot="1" x14ac:dyDescent="0.3">
      <c r="A167" s="9"/>
      <c r="B167" s="55"/>
      <c r="C167" s="19"/>
      <c r="D167" s="363" t="s">
        <v>243</v>
      </c>
      <c r="E167" s="364"/>
      <c r="F167" s="364"/>
      <c r="G167" s="364"/>
      <c r="H167" s="364"/>
      <c r="I167" s="364"/>
      <c r="J167" s="377"/>
      <c r="K167" s="127"/>
      <c r="L167" s="9"/>
      <c r="M167" s="138"/>
      <c r="N167" s="21" t="str">
        <f>IF(OR(K167=1,K167=0,K167=""),"Hợp lệ","Sai")</f>
        <v>Hợp lệ</v>
      </c>
      <c r="O167" s="22"/>
      <c r="P167" s="22"/>
      <c r="Q167" s="22"/>
      <c r="R167" s="22"/>
      <c r="S167" s="22"/>
      <c r="T167" s="22"/>
      <c r="U167" s="57"/>
    </row>
    <row r="168" spans="1:21" ht="15.75" thickBot="1" x14ac:dyDescent="0.3">
      <c r="A168" s="9"/>
      <c r="B168" s="55"/>
      <c r="C168" s="19"/>
      <c r="D168" s="386" t="s">
        <v>248</v>
      </c>
      <c r="E168" s="384"/>
      <c r="F168" s="384"/>
      <c r="G168" s="384"/>
      <c r="H168" s="384"/>
      <c r="I168" s="384"/>
      <c r="J168" s="384"/>
      <c r="K168" s="141"/>
      <c r="L168" s="9"/>
      <c r="M168" s="138"/>
      <c r="N168" s="21"/>
      <c r="O168" s="22"/>
      <c r="P168" s="22"/>
      <c r="Q168" s="22"/>
      <c r="R168" s="22"/>
      <c r="S168" s="22"/>
      <c r="T168" s="22"/>
      <c r="U168" s="57"/>
    </row>
    <row r="169" spans="1:21" x14ac:dyDescent="0.25">
      <c r="A169" s="9"/>
      <c r="B169" s="55"/>
      <c r="C169" s="19"/>
      <c r="D169" s="387" t="s">
        <v>250</v>
      </c>
      <c r="E169" s="388"/>
      <c r="F169" s="388"/>
      <c r="G169" s="388"/>
      <c r="H169" s="388"/>
      <c r="I169" s="388"/>
      <c r="J169" s="388"/>
      <c r="K169" s="142"/>
      <c r="L169" s="9"/>
      <c r="M169" s="138"/>
      <c r="N169" s="21" t="str">
        <f>IF(OR(K169=1,K169=0,K169=""),"Hợp lệ","Sai")</f>
        <v>Hợp lệ</v>
      </c>
      <c r="O169" s="22"/>
      <c r="P169" s="22"/>
      <c r="Q169" s="22"/>
      <c r="R169" s="22"/>
      <c r="S169" s="22"/>
      <c r="T169" s="22"/>
      <c r="U169" s="57"/>
    </row>
    <row r="170" spans="1:21" x14ac:dyDescent="0.25">
      <c r="A170" s="9"/>
      <c r="B170" s="55"/>
      <c r="C170" s="19"/>
      <c r="D170" s="389" t="s">
        <v>249</v>
      </c>
      <c r="E170" s="390"/>
      <c r="F170" s="390"/>
      <c r="G170" s="390"/>
      <c r="H170" s="390"/>
      <c r="I170" s="390"/>
      <c r="J170" s="390"/>
      <c r="K170" s="143"/>
      <c r="L170" s="9"/>
      <c r="M170" s="138"/>
      <c r="N170" s="21" t="str">
        <f>IF(K169=0,IF(OR(K170=1,K170=0,K170=""),"Hợp lệ","Sai"),IF(K170&gt;0,"Sai","Hợp lệ"))</f>
        <v>Hợp lệ</v>
      </c>
      <c r="O170" s="22"/>
      <c r="P170" s="22"/>
      <c r="Q170" s="22"/>
      <c r="R170" s="22"/>
      <c r="S170" s="22"/>
      <c r="T170" s="22"/>
      <c r="U170" s="57"/>
    </row>
    <row r="171" spans="1:21" ht="15.75" thickBot="1" x14ac:dyDescent="0.3">
      <c r="A171" s="9"/>
      <c r="B171" s="55"/>
      <c r="C171" s="19"/>
      <c r="D171" s="404" t="s">
        <v>245</v>
      </c>
      <c r="E171" s="405"/>
      <c r="F171" s="406"/>
      <c r="G171" s="407"/>
      <c r="H171" s="408"/>
      <c r="I171" s="408"/>
      <c r="J171" s="408"/>
      <c r="K171" s="409"/>
      <c r="L171" s="9"/>
      <c r="M171" s="138"/>
      <c r="N171" s="144" t="str">
        <f>IF(K170=1, IF(G171="","Hãy nhập tên DN giám sát","Hợp lệ"),"")</f>
        <v/>
      </c>
      <c r="O171" s="22"/>
      <c r="P171" s="22"/>
      <c r="Q171" s="22"/>
      <c r="R171" s="22"/>
      <c r="S171" s="22"/>
      <c r="T171" s="22"/>
      <c r="U171" s="57"/>
    </row>
    <row r="172" spans="1:21" x14ac:dyDescent="0.25">
      <c r="A172" s="9"/>
      <c r="B172" s="55"/>
      <c r="C172" s="122"/>
      <c r="D172" s="378"/>
      <c r="E172" s="378"/>
      <c r="F172" s="378"/>
      <c r="G172" s="378"/>
      <c r="H172" s="378"/>
      <c r="I172" s="378"/>
      <c r="J172" s="378"/>
      <c r="K172" s="105"/>
      <c r="L172" s="105"/>
      <c r="M172" s="138"/>
      <c r="N172" s="21"/>
      <c r="O172" s="22"/>
      <c r="P172" s="22"/>
      <c r="Q172" s="22"/>
      <c r="R172" s="22"/>
      <c r="S172" s="22"/>
      <c r="T172" s="22"/>
      <c r="U172" s="135"/>
    </row>
    <row r="173" spans="1:21" ht="15.75" thickBot="1" x14ac:dyDescent="0.3">
      <c r="A173" s="9"/>
      <c r="B173" s="55"/>
      <c r="C173" s="124" t="s">
        <v>80</v>
      </c>
      <c r="D173" s="382" t="s">
        <v>71</v>
      </c>
      <c r="E173" s="382"/>
      <c r="F173" s="382"/>
      <c r="G173" s="382"/>
      <c r="H173" s="382"/>
      <c r="I173" s="382"/>
      <c r="J173" s="382"/>
      <c r="K173" s="134"/>
      <c r="L173" s="9"/>
      <c r="M173" s="138"/>
      <c r="N173" s="21"/>
      <c r="O173" s="22"/>
      <c r="P173" s="22"/>
      <c r="Q173" s="22"/>
      <c r="R173" s="22"/>
      <c r="S173" s="22"/>
      <c r="T173" s="22"/>
      <c r="U173" s="125"/>
    </row>
    <row r="174" spans="1:21" x14ac:dyDescent="0.25">
      <c r="A174" s="9"/>
      <c r="B174" s="55"/>
      <c r="C174" s="19"/>
      <c r="D174" s="368" t="s">
        <v>270</v>
      </c>
      <c r="E174" s="369"/>
      <c r="F174" s="369"/>
      <c r="G174" s="369"/>
      <c r="H174" s="369"/>
      <c r="I174" s="369"/>
      <c r="J174" s="375"/>
      <c r="K174" s="136"/>
      <c r="L174" s="9"/>
      <c r="M174" s="138"/>
      <c r="N174" s="21" t="str">
        <f>IF(OR(K174=1,K174=0,K174=""),"Hợp lệ","Sai")</f>
        <v>Hợp lệ</v>
      </c>
      <c r="O174" s="22"/>
      <c r="P174" s="22"/>
      <c r="Q174" s="22"/>
      <c r="R174" s="22"/>
      <c r="S174" s="22"/>
      <c r="T174" s="22"/>
      <c r="U174" s="57"/>
    </row>
    <row r="175" spans="1:21" x14ac:dyDescent="0.25">
      <c r="A175" s="9"/>
      <c r="B175" s="55"/>
      <c r="C175" s="19"/>
      <c r="D175" s="360" t="s">
        <v>167</v>
      </c>
      <c r="E175" s="361"/>
      <c r="F175" s="361"/>
      <c r="G175" s="361"/>
      <c r="H175" s="361"/>
      <c r="I175" s="361"/>
      <c r="J175" s="376"/>
      <c r="K175" s="139"/>
      <c r="L175" s="9"/>
      <c r="M175" s="138"/>
      <c r="N175" s="21" t="str">
        <f>IF(OR(K175=1,K175=0,K175=""),"Hợp lệ","Sai")</f>
        <v>Hợp lệ</v>
      </c>
      <c r="O175" s="22"/>
      <c r="P175" s="22"/>
      <c r="Q175" s="22"/>
      <c r="R175" s="22"/>
      <c r="S175" s="22"/>
      <c r="T175" s="22"/>
      <c r="U175" s="57"/>
    </row>
    <row r="176" spans="1:21" x14ac:dyDescent="0.25">
      <c r="A176" s="9"/>
      <c r="B176" s="55"/>
      <c r="C176" s="19"/>
      <c r="D176" s="360" t="s">
        <v>168</v>
      </c>
      <c r="E176" s="361"/>
      <c r="F176" s="361"/>
      <c r="G176" s="361"/>
      <c r="H176" s="361"/>
      <c r="I176" s="361"/>
      <c r="J176" s="376"/>
      <c r="K176" s="139"/>
      <c r="L176" s="9"/>
      <c r="M176" s="138"/>
      <c r="N176" s="21" t="str">
        <f>IF(OR(K176=1,K176=0,K176=""),"Hợp lệ","Sai")</f>
        <v>Hợp lệ</v>
      </c>
      <c r="O176" s="22"/>
      <c r="P176" s="22"/>
      <c r="Q176" s="22"/>
      <c r="R176" s="22"/>
      <c r="S176" s="22"/>
      <c r="T176" s="22"/>
      <c r="U176" s="57"/>
    </row>
    <row r="177" spans="1:21" ht="15.75" thickBot="1" x14ac:dyDescent="0.3">
      <c r="A177" s="9"/>
      <c r="B177" s="55"/>
      <c r="C177" s="19"/>
      <c r="D177" s="363" t="s">
        <v>271</v>
      </c>
      <c r="E177" s="364"/>
      <c r="F177" s="364"/>
      <c r="G177" s="364"/>
      <c r="H177" s="364"/>
      <c r="I177" s="364"/>
      <c r="J177" s="377"/>
      <c r="K177" s="140"/>
      <c r="L177" s="9"/>
      <c r="M177" s="138"/>
      <c r="N177" s="21" t="str">
        <f>IF(OR(K177=1,K177=0,K177=""),"Hợp lệ","Sai")</f>
        <v>Hợp lệ</v>
      </c>
      <c r="O177" s="22"/>
      <c r="P177" s="22"/>
      <c r="Q177" s="22"/>
      <c r="R177" s="22"/>
      <c r="S177" s="22"/>
      <c r="T177" s="22"/>
      <c r="U177" s="57"/>
    </row>
    <row r="178" spans="1:21" x14ac:dyDescent="0.25">
      <c r="A178" s="9"/>
      <c r="B178" s="55"/>
      <c r="C178" s="19"/>
      <c r="D178" s="145"/>
      <c r="E178" s="145"/>
      <c r="F178" s="145"/>
      <c r="G178" s="145"/>
      <c r="H178" s="145"/>
      <c r="I178" s="145"/>
      <c r="J178" s="145"/>
      <c r="K178" s="141"/>
      <c r="L178" s="9"/>
      <c r="M178" s="138"/>
      <c r="N178" s="21"/>
      <c r="O178" s="22"/>
      <c r="P178" s="22"/>
      <c r="Q178" s="22"/>
      <c r="R178" s="22"/>
      <c r="S178" s="22"/>
      <c r="T178" s="22"/>
      <c r="U178" s="57"/>
    </row>
    <row r="179" spans="1:21" ht="15.75" thickBot="1" x14ac:dyDescent="0.3">
      <c r="A179" s="9"/>
      <c r="B179" s="55"/>
      <c r="C179" s="124" t="s">
        <v>81</v>
      </c>
      <c r="D179" s="382" t="s">
        <v>272</v>
      </c>
      <c r="E179" s="382"/>
      <c r="F179" s="382"/>
      <c r="G179" s="382"/>
      <c r="H179" s="382"/>
      <c r="I179" s="382"/>
      <c r="J179" s="382"/>
      <c r="K179" s="134"/>
      <c r="L179" s="9"/>
      <c r="M179" s="138"/>
      <c r="N179" s="21"/>
      <c r="O179" s="22"/>
      <c r="P179" s="22"/>
      <c r="Q179" s="22"/>
      <c r="R179" s="22"/>
      <c r="S179" s="22"/>
      <c r="T179" s="22"/>
      <c r="U179" s="125"/>
    </row>
    <row r="180" spans="1:21" x14ac:dyDescent="0.25">
      <c r="A180" s="9"/>
      <c r="B180" s="55"/>
      <c r="C180" s="19"/>
      <c r="D180" s="400" t="s">
        <v>74</v>
      </c>
      <c r="E180" s="401"/>
      <c r="F180" s="401"/>
      <c r="G180" s="401"/>
      <c r="H180" s="401"/>
      <c r="I180" s="401"/>
      <c r="J180" s="401"/>
      <c r="K180" s="136"/>
      <c r="L180" s="9"/>
      <c r="M180" s="138"/>
      <c r="N180" s="21" t="str">
        <f t="shared" ref="N180:N186" si="4">IF(OR(K180=1,K180=0,K180=""),"Hợp lệ","Sai")</f>
        <v>Hợp lệ</v>
      </c>
      <c r="O180" s="22"/>
      <c r="P180" s="22"/>
      <c r="Q180" s="22"/>
      <c r="R180" s="22"/>
      <c r="S180" s="22"/>
      <c r="T180" s="22"/>
      <c r="U180" s="57"/>
    </row>
    <row r="181" spans="1:21" x14ac:dyDescent="0.25">
      <c r="A181" s="9"/>
      <c r="B181" s="55"/>
      <c r="C181" s="19"/>
      <c r="D181" s="402" t="s">
        <v>73</v>
      </c>
      <c r="E181" s="403"/>
      <c r="F181" s="403"/>
      <c r="G181" s="403"/>
      <c r="H181" s="403"/>
      <c r="I181" s="403"/>
      <c r="J181" s="403"/>
      <c r="K181" s="139"/>
      <c r="L181" s="36"/>
      <c r="M181" s="138"/>
      <c r="N181" s="21" t="str">
        <f t="shared" si="4"/>
        <v>Hợp lệ</v>
      </c>
      <c r="O181" s="22"/>
      <c r="P181" s="22"/>
      <c r="Q181" s="22"/>
      <c r="R181" s="22"/>
      <c r="S181" s="22"/>
      <c r="T181" s="22"/>
      <c r="U181" s="57"/>
    </row>
    <row r="182" spans="1:21" x14ac:dyDescent="0.25">
      <c r="A182" s="9"/>
      <c r="B182" s="55"/>
      <c r="C182" s="19"/>
      <c r="D182" s="402" t="s">
        <v>169</v>
      </c>
      <c r="E182" s="403"/>
      <c r="F182" s="403"/>
      <c r="G182" s="403"/>
      <c r="H182" s="403"/>
      <c r="I182" s="403"/>
      <c r="J182" s="403"/>
      <c r="K182" s="139"/>
      <c r="L182" s="36"/>
      <c r="M182" s="138"/>
      <c r="N182" s="21" t="str">
        <f t="shared" si="4"/>
        <v>Hợp lệ</v>
      </c>
      <c r="O182" s="22"/>
      <c r="P182" s="22"/>
      <c r="Q182" s="22"/>
      <c r="R182" s="22"/>
      <c r="S182" s="22"/>
      <c r="T182" s="22"/>
      <c r="U182" s="57"/>
    </row>
    <row r="183" spans="1:21" x14ac:dyDescent="0.25">
      <c r="A183" s="9"/>
      <c r="B183" s="55"/>
      <c r="C183" s="19"/>
      <c r="D183" s="402" t="s">
        <v>75</v>
      </c>
      <c r="E183" s="403"/>
      <c r="F183" s="403"/>
      <c r="G183" s="403"/>
      <c r="H183" s="403"/>
      <c r="I183" s="403"/>
      <c r="J183" s="403"/>
      <c r="K183" s="139"/>
      <c r="L183" s="36"/>
      <c r="M183" s="138"/>
      <c r="N183" s="21" t="str">
        <f t="shared" si="4"/>
        <v>Hợp lệ</v>
      </c>
      <c r="O183" s="22"/>
      <c r="P183" s="22"/>
      <c r="Q183" s="22"/>
      <c r="R183" s="22"/>
      <c r="S183" s="22"/>
      <c r="T183" s="22"/>
      <c r="U183" s="57"/>
    </row>
    <row r="184" spans="1:21" x14ac:dyDescent="0.25">
      <c r="A184" s="9"/>
      <c r="B184" s="55"/>
      <c r="C184" s="19"/>
      <c r="D184" s="402" t="s">
        <v>170</v>
      </c>
      <c r="E184" s="403"/>
      <c r="F184" s="403"/>
      <c r="G184" s="403"/>
      <c r="H184" s="403"/>
      <c r="I184" s="403"/>
      <c r="J184" s="403"/>
      <c r="K184" s="139"/>
      <c r="L184" s="36"/>
      <c r="M184" s="138"/>
      <c r="N184" s="21" t="str">
        <f t="shared" si="4"/>
        <v>Hợp lệ</v>
      </c>
      <c r="O184" s="22"/>
      <c r="P184" s="22"/>
      <c r="Q184" s="22"/>
      <c r="R184" s="22"/>
      <c r="S184" s="22"/>
      <c r="T184" s="22"/>
      <c r="U184" s="57"/>
    </row>
    <row r="185" spans="1:21" x14ac:dyDescent="0.25">
      <c r="A185" s="9"/>
      <c r="B185" s="55"/>
      <c r="C185" s="19"/>
      <c r="D185" s="402" t="s">
        <v>171</v>
      </c>
      <c r="E185" s="403"/>
      <c r="F185" s="403"/>
      <c r="G185" s="403"/>
      <c r="H185" s="403"/>
      <c r="I185" s="403"/>
      <c r="J185" s="403"/>
      <c r="K185" s="139"/>
      <c r="L185" s="36"/>
      <c r="M185" s="138"/>
      <c r="N185" s="21" t="str">
        <f t="shared" si="4"/>
        <v>Hợp lệ</v>
      </c>
      <c r="O185" s="22"/>
      <c r="P185" s="22"/>
      <c r="Q185" s="22"/>
      <c r="R185" s="22"/>
      <c r="S185" s="22"/>
      <c r="T185" s="22"/>
      <c r="U185" s="57"/>
    </row>
    <row r="186" spans="1:21" ht="15.75" thickBot="1" x14ac:dyDescent="0.3">
      <c r="A186" s="9"/>
      <c r="B186" s="55"/>
      <c r="C186" s="19"/>
      <c r="D186" s="418" t="s">
        <v>172</v>
      </c>
      <c r="E186" s="419"/>
      <c r="F186" s="419"/>
      <c r="G186" s="419"/>
      <c r="H186" s="419"/>
      <c r="I186" s="419"/>
      <c r="J186" s="419"/>
      <c r="K186" s="140"/>
      <c r="L186" s="36"/>
      <c r="M186" s="138"/>
      <c r="N186" s="21" t="str">
        <f t="shared" si="4"/>
        <v>Hợp lệ</v>
      </c>
      <c r="O186" s="22"/>
      <c r="P186" s="22"/>
      <c r="Q186" s="22"/>
      <c r="R186" s="22"/>
      <c r="S186" s="22"/>
      <c r="T186" s="22"/>
      <c r="U186" s="57"/>
    </row>
    <row r="187" spans="1:21" x14ac:dyDescent="0.25">
      <c r="A187" s="9"/>
      <c r="B187" s="55"/>
      <c r="C187" s="19"/>
      <c r="D187" s="146"/>
      <c r="E187" s="146"/>
      <c r="F187" s="146"/>
      <c r="G187" s="146"/>
      <c r="H187" s="146"/>
      <c r="I187" s="146"/>
      <c r="J187" s="73"/>
      <c r="K187" s="73"/>
      <c r="L187" s="73"/>
      <c r="M187" s="138"/>
      <c r="N187" s="21"/>
      <c r="O187" s="22"/>
      <c r="P187" s="22"/>
      <c r="Q187" s="22"/>
      <c r="R187" s="22"/>
      <c r="S187" s="22"/>
      <c r="T187" s="22"/>
      <c r="U187" s="57"/>
    </row>
    <row r="188" spans="1:21" ht="15.75" thickBot="1" x14ac:dyDescent="0.3">
      <c r="A188" s="105"/>
      <c r="B188" s="111" t="s">
        <v>315</v>
      </c>
      <c r="C188" s="147"/>
      <c r="D188" s="148"/>
      <c r="E188" s="148"/>
      <c r="F188" s="148"/>
      <c r="G188" s="148"/>
      <c r="H188" s="148"/>
      <c r="I188" s="148"/>
      <c r="J188" s="148"/>
      <c r="K188" s="148"/>
      <c r="L188" s="148"/>
      <c r="M188" s="138"/>
      <c r="N188" s="21"/>
      <c r="O188" s="22"/>
      <c r="P188" s="22"/>
      <c r="Q188" s="22"/>
      <c r="R188" s="22"/>
      <c r="S188" s="22"/>
      <c r="T188" s="22"/>
      <c r="U188" s="149"/>
    </row>
    <row r="189" spans="1:21" ht="45.75" thickBot="1" x14ac:dyDescent="0.3">
      <c r="A189" s="36"/>
      <c r="B189" s="150"/>
      <c r="C189" s="38">
        <v>35</v>
      </c>
      <c r="D189" s="420" t="s">
        <v>316</v>
      </c>
      <c r="E189" s="420"/>
      <c r="F189" s="420"/>
      <c r="G189" s="420"/>
      <c r="H189" s="420"/>
      <c r="I189" s="420"/>
      <c r="J189" s="420"/>
      <c r="K189" s="420"/>
      <c r="L189" s="151"/>
      <c r="M189" s="138"/>
      <c r="N189" s="144" t="str">
        <f>IF(L189&gt;0,IF($H$2-3650&lt;L189,"Hợp lệ","Quá lâu rồi"),"Hãy nhập thời điểm gần nhất mm-yyyy ")</f>
        <v xml:space="preserve">Hãy nhập thời điểm gần nhất mm-yyyy </v>
      </c>
      <c r="O189" s="144"/>
      <c r="P189" s="22"/>
      <c r="Q189" s="22"/>
      <c r="R189" s="22"/>
      <c r="S189" s="22"/>
      <c r="T189" s="22"/>
      <c r="U189" s="152"/>
    </row>
    <row r="190" spans="1:21" ht="23.25" thickBot="1" x14ac:dyDescent="0.3">
      <c r="A190" s="69"/>
      <c r="B190" s="70"/>
      <c r="C190" s="71"/>
      <c r="D190" s="421" t="s">
        <v>174</v>
      </c>
      <c r="E190" s="422"/>
      <c r="F190" s="422"/>
      <c r="G190" s="422"/>
      <c r="H190" s="422"/>
      <c r="I190" s="422"/>
      <c r="J190" s="423"/>
      <c r="K190" s="153" t="s">
        <v>197</v>
      </c>
      <c r="L190" s="154" t="s">
        <v>198</v>
      </c>
      <c r="M190" s="155" t="s">
        <v>279</v>
      </c>
      <c r="N190" s="68"/>
      <c r="O190" s="74"/>
      <c r="P190" s="74"/>
      <c r="Q190" s="74"/>
      <c r="R190" s="74"/>
      <c r="S190" s="74"/>
      <c r="T190" s="74"/>
      <c r="U190" s="75"/>
    </row>
    <row r="191" spans="1:21" ht="15.75" thickBot="1" x14ac:dyDescent="0.3">
      <c r="A191" s="69"/>
      <c r="B191" s="70"/>
      <c r="C191" s="71"/>
      <c r="D191" s="410" t="s">
        <v>175</v>
      </c>
      <c r="E191" s="411"/>
      <c r="F191" s="411"/>
      <c r="G191" s="411"/>
      <c r="H191" s="411"/>
      <c r="I191" s="411"/>
      <c r="J191" s="412"/>
      <c r="K191" s="77"/>
      <c r="L191" s="156"/>
      <c r="M191" s="157"/>
      <c r="N191" s="68" t="str">
        <f t="shared" ref="N191:O201" si="5">IF(OR(K191=1,K191=0,K191=""),"Hợp lệ","Sai")</f>
        <v>Hợp lệ</v>
      </c>
      <c r="O191" s="68" t="str">
        <f t="shared" si="5"/>
        <v>Hợp lệ</v>
      </c>
      <c r="P191" s="74"/>
      <c r="Q191" s="74"/>
      <c r="R191" s="74"/>
      <c r="S191" s="74"/>
      <c r="T191" s="74"/>
      <c r="U191" s="75"/>
    </row>
    <row r="192" spans="1:21" ht="15.75" thickBot="1" x14ac:dyDescent="0.3">
      <c r="A192" s="69"/>
      <c r="B192" s="70"/>
      <c r="C192" s="71"/>
      <c r="D192" s="413" t="s">
        <v>176</v>
      </c>
      <c r="E192" s="414"/>
      <c r="F192" s="414"/>
      <c r="G192" s="414"/>
      <c r="H192" s="414"/>
      <c r="I192" s="414"/>
      <c r="J192" s="415"/>
      <c r="K192" s="78"/>
      <c r="L192" s="158"/>
      <c r="M192" s="157"/>
      <c r="N192" s="68" t="str">
        <f t="shared" si="5"/>
        <v>Hợp lệ</v>
      </c>
      <c r="O192" s="68" t="str">
        <f t="shared" si="5"/>
        <v>Hợp lệ</v>
      </c>
      <c r="P192" s="74"/>
      <c r="Q192" s="74"/>
      <c r="R192" s="74"/>
      <c r="S192" s="74"/>
      <c r="T192" s="74"/>
      <c r="U192" s="75"/>
    </row>
    <row r="193" spans="1:21" x14ac:dyDescent="0.25">
      <c r="A193" s="69"/>
      <c r="B193" s="70"/>
      <c r="C193" s="71"/>
      <c r="D193" s="413" t="s">
        <v>177</v>
      </c>
      <c r="E193" s="416"/>
      <c r="F193" s="416"/>
      <c r="G193" s="416"/>
      <c r="H193" s="416"/>
      <c r="I193" s="416"/>
      <c r="J193" s="417"/>
      <c r="K193" s="78"/>
      <c r="L193" s="158"/>
      <c r="M193" s="157"/>
      <c r="N193" s="68" t="str">
        <f t="shared" si="5"/>
        <v>Hợp lệ</v>
      </c>
      <c r="O193" s="68" t="str">
        <f t="shared" si="5"/>
        <v>Hợp lệ</v>
      </c>
      <c r="P193" s="74"/>
      <c r="Q193" s="74"/>
      <c r="R193" s="74"/>
      <c r="S193" s="74"/>
      <c r="T193" s="74"/>
      <c r="U193" s="75"/>
    </row>
    <row r="194" spans="1:21" x14ac:dyDescent="0.25">
      <c r="A194" s="69"/>
      <c r="B194" s="70"/>
      <c r="C194" s="71"/>
      <c r="D194" s="413" t="s">
        <v>179</v>
      </c>
      <c r="E194" s="416"/>
      <c r="F194" s="416"/>
      <c r="G194" s="416"/>
      <c r="H194" s="416"/>
      <c r="I194" s="416"/>
      <c r="J194" s="417"/>
      <c r="K194" s="78"/>
      <c r="L194" s="158"/>
      <c r="M194" s="159"/>
      <c r="N194" s="68" t="str">
        <f t="shared" si="5"/>
        <v>Hợp lệ</v>
      </c>
      <c r="O194" s="68" t="str">
        <f t="shared" si="5"/>
        <v>Hợp lệ</v>
      </c>
      <c r="P194" s="74"/>
      <c r="Q194" s="74"/>
      <c r="R194" s="74"/>
      <c r="S194" s="74"/>
      <c r="T194" s="74"/>
      <c r="U194" s="75"/>
    </row>
    <row r="195" spans="1:21" x14ac:dyDescent="0.25">
      <c r="A195" s="69"/>
      <c r="B195" s="70"/>
      <c r="C195" s="71"/>
      <c r="D195" s="413" t="s">
        <v>178</v>
      </c>
      <c r="E195" s="414"/>
      <c r="F195" s="414"/>
      <c r="G195" s="414"/>
      <c r="H195" s="414"/>
      <c r="I195" s="414"/>
      <c r="J195" s="415"/>
      <c r="K195" s="78"/>
      <c r="L195" s="158"/>
      <c r="M195" s="159"/>
      <c r="N195" s="68" t="str">
        <f t="shared" si="5"/>
        <v>Hợp lệ</v>
      </c>
      <c r="O195" s="68" t="str">
        <f t="shared" si="5"/>
        <v>Hợp lệ</v>
      </c>
      <c r="P195" s="74"/>
      <c r="Q195" s="74"/>
      <c r="R195" s="74"/>
      <c r="S195" s="74"/>
      <c r="T195" s="74"/>
      <c r="U195" s="75"/>
    </row>
    <row r="196" spans="1:21" x14ac:dyDescent="0.25">
      <c r="A196" s="69"/>
      <c r="B196" s="70"/>
      <c r="C196" s="71"/>
      <c r="D196" s="413" t="s">
        <v>180</v>
      </c>
      <c r="E196" s="414"/>
      <c r="F196" s="414"/>
      <c r="G196" s="414"/>
      <c r="H196" s="414"/>
      <c r="I196" s="414"/>
      <c r="J196" s="415"/>
      <c r="K196" s="78"/>
      <c r="L196" s="158"/>
      <c r="M196" s="159"/>
      <c r="N196" s="68" t="str">
        <f t="shared" si="5"/>
        <v>Hợp lệ</v>
      </c>
      <c r="O196" s="68" t="str">
        <f t="shared" si="5"/>
        <v>Hợp lệ</v>
      </c>
      <c r="P196" s="74"/>
      <c r="Q196" s="74"/>
      <c r="R196" s="74"/>
      <c r="S196" s="74"/>
      <c r="T196" s="74"/>
      <c r="U196" s="75"/>
    </row>
    <row r="197" spans="1:21" x14ac:dyDescent="0.25">
      <c r="A197" s="69"/>
      <c r="B197" s="70"/>
      <c r="C197" s="71"/>
      <c r="D197" s="413" t="s">
        <v>181</v>
      </c>
      <c r="E197" s="414"/>
      <c r="F197" s="414"/>
      <c r="G197" s="414"/>
      <c r="H197" s="414"/>
      <c r="I197" s="414"/>
      <c r="J197" s="415"/>
      <c r="K197" s="78"/>
      <c r="L197" s="158"/>
      <c r="M197" s="159"/>
      <c r="N197" s="68" t="str">
        <f t="shared" si="5"/>
        <v>Hợp lệ</v>
      </c>
      <c r="O197" s="68" t="str">
        <f t="shared" si="5"/>
        <v>Hợp lệ</v>
      </c>
      <c r="P197" s="74"/>
      <c r="Q197" s="74"/>
      <c r="R197" s="74"/>
      <c r="S197" s="74"/>
      <c r="T197" s="74"/>
      <c r="U197" s="75"/>
    </row>
    <row r="198" spans="1:21" x14ac:dyDescent="0.25">
      <c r="A198" s="69"/>
      <c r="B198" s="70"/>
      <c r="C198" s="71"/>
      <c r="D198" s="413" t="s">
        <v>182</v>
      </c>
      <c r="E198" s="414"/>
      <c r="F198" s="414"/>
      <c r="G198" s="414"/>
      <c r="H198" s="414"/>
      <c r="I198" s="414"/>
      <c r="J198" s="415"/>
      <c r="K198" s="78"/>
      <c r="L198" s="158"/>
      <c r="M198" s="159"/>
      <c r="N198" s="68" t="str">
        <f t="shared" si="5"/>
        <v>Hợp lệ</v>
      </c>
      <c r="O198" s="68" t="str">
        <f t="shared" si="5"/>
        <v>Hợp lệ</v>
      </c>
      <c r="P198" s="74"/>
      <c r="Q198" s="74"/>
      <c r="R198" s="74"/>
      <c r="S198" s="74"/>
      <c r="T198" s="74"/>
      <c r="U198" s="75"/>
    </row>
    <row r="199" spans="1:21" x14ac:dyDescent="0.25">
      <c r="A199" s="69"/>
      <c r="B199" s="70"/>
      <c r="C199" s="71"/>
      <c r="D199" s="413" t="s">
        <v>183</v>
      </c>
      <c r="E199" s="414"/>
      <c r="F199" s="414"/>
      <c r="G199" s="414"/>
      <c r="H199" s="414"/>
      <c r="I199" s="414"/>
      <c r="J199" s="415"/>
      <c r="K199" s="78"/>
      <c r="L199" s="158"/>
      <c r="M199" s="159"/>
      <c r="N199" s="68" t="str">
        <f t="shared" si="5"/>
        <v>Hợp lệ</v>
      </c>
      <c r="O199" s="68" t="str">
        <f t="shared" si="5"/>
        <v>Hợp lệ</v>
      </c>
      <c r="P199" s="74"/>
      <c r="Q199" s="74"/>
      <c r="R199" s="74"/>
      <c r="S199" s="74"/>
      <c r="T199" s="74"/>
      <c r="U199" s="75"/>
    </row>
    <row r="200" spans="1:21" x14ac:dyDescent="0.25">
      <c r="A200" s="69"/>
      <c r="B200" s="70"/>
      <c r="C200" s="71"/>
      <c r="D200" s="413" t="s">
        <v>184</v>
      </c>
      <c r="E200" s="414"/>
      <c r="F200" s="414"/>
      <c r="G200" s="414"/>
      <c r="H200" s="414"/>
      <c r="I200" s="414"/>
      <c r="J200" s="415"/>
      <c r="K200" s="78"/>
      <c r="L200" s="158"/>
      <c r="M200" s="159"/>
      <c r="N200" s="68" t="str">
        <f t="shared" si="5"/>
        <v>Hợp lệ</v>
      </c>
      <c r="O200" s="68" t="str">
        <f t="shared" si="5"/>
        <v>Hợp lệ</v>
      </c>
      <c r="P200" s="74"/>
      <c r="Q200" s="74"/>
      <c r="R200" s="74"/>
      <c r="S200" s="74"/>
      <c r="T200" s="74"/>
      <c r="U200" s="75"/>
    </row>
    <row r="201" spans="1:21" ht="15.75" thickBot="1" x14ac:dyDescent="0.3">
      <c r="A201" s="69"/>
      <c r="B201" s="70"/>
      <c r="C201" s="71"/>
      <c r="D201" s="427" t="s">
        <v>173</v>
      </c>
      <c r="E201" s="428"/>
      <c r="F201" s="428"/>
      <c r="G201" s="428"/>
      <c r="H201" s="428"/>
      <c r="I201" s="428"/>
      <c r="J201" s="429"/>
      <c r="K201" s="80"/>
      <c r="L201" s="80"/>
      <c r="M201" s="159"/>
      <c r="N201" s="68" t="str">
        <f t="shared" si="5"/>
        <v>Hợp lệ</v>
      </c>
      <c r="O201" s="68" t="str">
        <f t="shared" si="5"/>
        <v>Hợp lệ</v>
      </c>
      <c r="P201" s="74"/>
      <c r="Q201" s="74"/>
      <c r="R201" s="74"/>
      <c r="S201" s="74"/>
      <c r="T201" s="74"/>
      <c r="U201" s="75"/>
    </row>
    <row r="202" spans="1:21" ht="15.75" thickBot="1" x14ac:dyDescent="0.3">
      <c r="A202" s="69"/>
      <c r="B202" s="70"/>
      <c r="C202" s="71"/>
      <c r="D202" s="160"/>
      <c r="E202" s="160"/>
      <c r="F202" s="160"/>
      <c r="G202" s="160"/>
      <c r="H202" s="160"/>
      <c r="I202" s="160"/>
      <c r="J202" s="160"/>
      <c r="K202" s="26"/>
      <c r="L202" s="26"/>
      <c r="M202" s="69"/>
      <c r="N202" s="68"/>
      <c r="O202" s="74"/>
      <c r="P202" s="74"/>
      <c r="Q202" s="74"/>
      <c r="R202" s="74"/>
      <c r="S202" s="74"/>
      <c r="T202" s="74"/>
      <c r="U202" s="75"/>
    </row>
    <row r="203" spans="1:21" ht="45.75" thickBot="1" x14ac:dyDescent="0.3">
      <c r="A203" s="36"/>
      <c r="B203" s="150"/>
      <c r="C203" s="38">
        <v>36</v>
      </c>
      <c r="D203" s="420" t="s">
        <v>317</v>
      </c>
      <c r="E203" s="420"/>
      <c r="F203" s="420"/>
      <c r="G203" s="420"/>
      <c r="H203" s="420"/>
      <c r="I203" s="420"/>
      <c r="J203" s="420"/>
      <c r="K203" s="420"/>
      <c r="L203" s="151"/>
      <c r="M203" s="69"/>
      <c r="N203" s="144" t="str">
        <f>IF(L203&gt;0,IF($H$2-3650&lt;L203,"Hợp lệ","Quá lâu rồi"),"Hãy nhập thời điểm gần nhất mm-yyyy ")</f>
        <v xml:space="preserve">Hãy nhập thời điểm gần nhất mm-yyyy </v>
      </c>
      <c r="O203" s="22"/>
      <c r="P203" s="161"/>
      <c r="Q203" s="22"/>
      <c r="R203" s="22"/>
      <c r="S203" s="22"/>
      <c r="T203" s="22"/>
      <c r="U203" s="152"/>
    </row>
    <row r="204" spans="1:21" ht="24.75" thickBot="1" x14ac:dyDescent="0.3">
      <c r="A204" s="69"/>
      <c r="B204" s="70"/>
      <c r="C204" s="138"/>
      <c r="D204" s="421" t="s">
        <v>185</v>
      </c>
      <c r="E204" s="422"/>
      <c r="F204" s="422"/>
      <c r="G204" s="422"/>
      <c r="H204" s="422"/>
      <c r="I204" s="422"/>
      <c r="J204" s="423"/>
      <c r="K204" s="153" t="s">
        <v>197</v>
      </c>
      <c r="L204" s="154" t="s">
        <v>198</v>
      </c>
      <c r="M204" s="159" t="s">
        <v>279</v>
      </c>
      <c r="N204" s="68"/>
      <c r="O204" s="74"/>
      <c r="P204" s="74"/>
      <c r="Q204" s="74"/>
      <c r="R204" s="74"/>
      <c r="S204" s="74"/>
      <c r="T204" s="74"/>
      <c r="U204" s="162"/>
    </row>
    <row r="205" spans="1:21" x14ac:dyDescent="0.25">
      <c r="A205" s="69"/>
      <c r="B205" s="70"/>
      <c r="C205" s="71"/>
      <c r="D205" s="410" t="s">
        <v>186</v>
      </c>
      <c r="E205" s="411"/>
      <c r="F205" s="411"/>
      <c r="G205" s="411"/>
      <c r="H205" s="411"/>
      <c r="I205" s="411"/>
      <c r="J205" s="412"/>
      <c r="K205" s="163"/>
      <c r="L205" s="77"/>
      <c r="M205" s="164"/>
      <c r="N205" s="68" t="str">
        <f t="shared" ref="N205:O213" si="6">IF(OR(K205=1,K205=0,K205=""),"Hợp lệ","Sai")</f>
        <v>Hợp lệ</v>
      </c>
      <c r="O205" s="68" t="str">
        <f t="shared" si="6"/>
        <v>Hợp lệ</v>
      </c>
      <c r="P205" s="74"/>
      <c r="Q205" s="74"/>
      <c r="R205" s="74"/>
      <c r="S205" s="74"/>
      <c r="T205" s="74"/>
      <c r="U205" s="75"/>
    </row>
    <row r="206" spans="1:21" ht="15.75" thickBot="1" x14ac:dyDescent="0.3">
      <c r="A206" s="69"/>
      <c r="B206" s="70"/>
      <c r="C206" s="71"/>
      <c r="D206" s="413" t="s">
        <v>187</v>
      </c>
      <c r="E206" s="416"/>
      <c r="F206" s="416"/>
      <c r="G206" s="416"/>
      <c r="H206" s="416"/>
      <c r="I206" s="416"/>
      <c r="J206" s="417"/>
      <c r="K206" s="165"/>
      <c r="L206" s="78"/>
      <c r="M206" s="166"/>
      <c r="N206" s="68" t="str">
        <f t="shared" si="6"/>
        <v>Hợp lệ</v>
      </c>
      <c r="O206" s="68" t="str">
        <f t="shared" si="6"/>
        <v>Hợp lệ</v>
      </c>
      <c r="P206" s="74"/>
      <c r="Q206" s="74"/>
      <c r="R206" s="74"/>
      <c r="S206" s="74"/>
      <c r="T206" s="74"/>
      <c r="U206" s="75"/>
    </row>
    <row r="207" spans="1:21" ht="15.75" thickBot="1" x14ac:dyDescent="0.3">
      <c r="A207" s="69"/>
      <c r="B207" s="70"/>
      <c r="C207" s="71"/>
      <c r="D207" s="413" t="s">
        <v>188</v>
      </c>
      <c r="E207" s="414"/>
      <c r="F207" s="414"/>
      <c r="G207" s="414"/>
      <c r="H207" s="414"/>
      <c r="I207" s="414"/>
      <c r="J207" s="415"/>
      <c r="K207" s="165"/>
      <c r="L207" s="78"/>
      <c r="M207" s="166"/>
      <c r="N207" s="68" t="str">
        <f t="shared" si="6"/>
        <v>Hợp lệ</v>
      </c>
      <c r="O207" s="68" t="str">
        <f t="shared" si="6"/>
        <v>Hợp lệ</v>
      </c>
      <c r="P207" s="74"/>
      <c r="Q207" s="74"/>
      <c r="R207" s="74"/>
      <c r="S207" s="74"/>
      <c r="T207" s="74"/>
      <c r="U207" s="75"/>
    </row>
    <row r="208" spans="1:21" ht="15.75" thickBot="1" x14ac:dyDescent="0.3">
      <c r="A208" s="69"/>
      <c r="B208" s="70"/>
      <c r="C208" s="71"/>
      <c r="D208" s="413" t="s">
        <v>189</v>
      </c>
      <c r="E208" s="414"/>
      <c r="F208" s="414"/>
      <c r="G208" s="414"/>
      <c r="H208" s="414"/>
      <c r="I208" s="414"/>
      <c r="J208" s="415"/>
      <c r="K208" s="165"/>
      <c r="L208" s="78"/>
      <c r="M208" s="166"/>
      <c r="N208" s="68" t="str">
        <f t="shared" si="6"/>
        <v>Hợp lệ</v>
      </c>
      <c r="O208" s="68" t="str">
        <f t="shared" si="6"/>
        <v>Hợp lệ</v>
      </c>
      <c r="P208" s="74"/>
      <c r="Q208" s="74"/>
      <c r="R208" s="74"/>
      <c r="S208" s="74"/>
      <c r="T208" s="74"/>
      <c r="U208" s="75"/>
    </row>
    <row r="209" spans="1:21" ht="15.75" thickBot="1" x14ac:dyDescent="0.3">
      <c r="A209" s="69"/>
      <c r="B209" s="70"/>
      <c r="C209" s="71"/>
      <c r="D209" s="424" t="s">
        <v>190</v>
      </c>
      <c r="E209" s="425"/>
      <c r="F209" s="425"/>
      <c r="G209" s="425"/>
      <c r="H209" s="425"/>
      <c r="I209" s="425"/>
      <c r="J209" s="426"/>
      <c r="K209" s="165"/>
      <c r="L209" s="78"/>
      <c r="M209" s="166"/>
      <c r="N209" s="68" t="str">
        <f t="shared" si="6"/>
        <v>Hợp lệ</v>
      </c>
      <c r="O209" s="68" t="str">
        <f t="shared" si="6"/>
        <v>Hợp lệ</v>
      </c>
      <c r="P209" s="74"/>
      <c r="Q209" s="74"/>
      <c r="R209" s="74"/>
      <c r="S209" s="74"/>
      <c r="T209" s="74"/>
      <c r="U209" s="75"/>
    </row>
    <row r="210" spans="1:21" ht="15.75" thickBot="1" x14ac:dyDescent="0.3">
      <c r="A210" s="69"/>
      <c r="B210" s="70"/>
      <c r="C210" s="71"/>
      <c r="D210" s="424" t="s">
        <v>191</v>
      </c>
      <c r="E210" s="439"/>
      <c r="F210" s="439"/>
      <c r="G210" s="439"/>
      <c r="H210" s="439"/>
      <c r="I210" s="439"/>
      <c r="J210" s="440"/>
      <c r="K210" s="165"/>
      <c r="L210" s="78"/>
      <c r="M210" s="166"/>
      <c r="N210" s="68" t="str">
        <f t="shared" si="6"/>
        <v>Hợp lệ</v>
      </c>
      <c r="O210" s="68" t="str">
        <f t="shared" si="6"/>
        <v>Hợp lệ</v>
      </c>
      <c r="P210" s="74"/>
      <c r="Q210" s="74"/>
      <c r="R210" s="74"/>
      <c r="S210" s="74"/>
      <c r="T210" s="74"/>
      <c r="U210" s="75"/>
    </row>
    <row r="211" spans="1:21" ht="15.75" thickBot="1" x14ac:dyDescent="0.3">
      <c r="A211" s="69"/>
      <c r="B211" s="70"/>
      <c r="C211" s="71"/>
      <c r="D211" s="424" t="s">
        <v>192</v>
      </c>
      <c r="E211" s="425"/>
      <c r="F211" s="425"/>
      <c r="G211" s="425"/>
      <c r="H211" s="425"/>
      <c r="I211" s="425"/>
      <c r="J211" s="426"/>
      <c r="K211" s="165"/>
      <c r="L211" s="78"/>
      <c r="M211" s="166"/>
      <c r="N211" s="68" t="str">
        <f t="shared" si="6"/>
        <v>Hợp lệ</v>
      </c>
      <c r="O211" s="68" t="str">
        <f t="shared" si="6"/>
        <v>Hợp lệ</v>
      </c>
      <c r="P211" s="74"/>
      <c r="Q211" s="74"/>
      <c r="R211" s="74"/>
      <c r="S211" s="74"/>
      <c r="T211" s="74"/>
      <c r="U211" s="75"/>
    </row>
    <row r="212" spans="1:21" ht="15.75" thickBot="1" x14ac:dyDescent="0.3">
      <c r="A212" s="69"/>
      <c r="B212" s="70"/>
      <c r="C212" s="71"/>
      <c r="D212" s="424" t="s">
        <v>193</v>
      </c>
      <c r="E212" s="425"/>
      <c r="F212" s="425"/>
      <c r="G212" s="425"/>
      <c r="H212" s="425"/>
      <c r="I212" s="425"/>
      <c r="J212" s="426"/>
      <c r="K212" s="165"/>
      <c r="L212" s="167"/>
      <c r="M212" s="166"/>
      <c r="N212" s="68" t="str">
        <f t="shared" si="6"/>
        <v>Hợp lệ</v>
      </c>
      <c r="O212" s="68" t="str">
        <f t="shared" si="6"/>
        <v>Hợp lệ</v>
      </c>
      <c r="P212" s="74"/>
      <c r="Q212" s="74"/>
      <c r="R212" s="74"/>
      <c r="S212" s="74"/>
      <c r="T212" s="74"/>
      <c r="U212" s="75"/>
    </row>
    <row r="213" spans="1:21" ht="15.75" thickBot="1" x14ac:dyDescent="0.3">
      <c r="A213" s="69"/>
      <c r="B213" s="70"/>
      <c r="C213" s="71"/>
      <c r="D213" s="441" t="s">
        <v>194</v>
      </c>
      <c r="E213" s="442"/>
      <c r="F213" s="442"/>
      <c r="G213" s="442"/>
      <c r="H213" s="442"/>
      <c r="I213" s="442"/>
      <c r="J213" s="443"/>
      <c r="K213" s="168"/>
      <c r="L213" s="80"/>
      <c r="M213" s="166"/>
      <c r="N213" s="68" t="str">
        <f t="shared" si="6"/>
        <v>Hợp lệ</v>
      </c>
      <c r="O213" s="68" t="str">
        <f t="shared" si="6"/>
        <v>Hợp lệ</v>
      </c>
      <c r="P213" s="74"/>
      <c r="Q213" s="74"/>
      <c r="R213" s="74"/>
      <c r="S213" s="74"/>
      <c r="T213" s="74"/>
      <c r="U213" s="75"/>
    </row>
    <row r="214" spans="1:21" ht="15.75" thickBot="1" x14ac:dyDescent="0.3">
      <c r="A214" s="69"/>
      <c r="B214" s="70"/>
      <c r="C214" s="71"/>
      <c r="D214" s="160"/>
      <c r="E214" s="160"/>
      <c r="F214" s="160"/>
      <c r="G214" s="160"/>
      <c r="H214" s="160"/>
      <c r="I214" s="160"/>
      <c r="J214" s="160"/>
      <c r="K214" s="26"/>
      <c r="L214" s="26"/>
      <c r="M214" s="147"/>
      <c r="N214" s="68"/>
      <c r="O214" s="74"/>
      <c r="P214" s="74"/>
      <c r="Q214" s="74"/>
      <c r="R214" s="74"/>
      <c r="S214" s="74"/>
      <c r="T214" s="74"/>
      <c r="U214" s="75"/>
    </row>
    <row r="215" spans="1:21" ht="45.75" thickBot="1" x14ac:dyDescent="0.3">
      <c r="A215" s="36"/>
      <c r="B215" s="150"/>
      <c r="C215" s="38">
        <v>37</v>
      </c>
      <c r="D215" s="420" t="s">
        <v>318</v>
      </c>
      <c r="E215" s="420"/>
      <c r="F215" s="420"/>
      <c r="G215" s="420"/>
      <c r="H215" s="420"/>
      <c r="I215" s="420"/>
      <c r="J215" s="420"/>
      <c r="K215" s="420"/>
      <c r="L215" s="151"/>
      <c r="M215" s="147"/>
      <c r="N215" s="144" t="str">
        <f>IF(L215&gt;0,IF($H$2-3650&lt;L215,"Hợp lệ","Quá lâu rồi"),"Hãy nhập thời điểm gần nhất mm-yyyy ")</f>
        <v xml:space="preserve">Hãy nhập thời điểm gần nhất mm-yyyy </v>
      </c>
      <c r="O215" s="22"/>
      <c r="P215" s="22"/>
      <c r="Q215" s="22"/>
      <c r="R215" s="22"/>
      <c r="S215" s="22"/>
      <c r="T215" s="22"/>
      <c r="U215" s="152"/>
    </row>
    <row r="216" spans="1:21" ht="24.75" thickBot="1" x14ac:dyDescent="0.3">
      <c r="A216" s="69"/>
      <c r="B216" s="70"/>
      <c r="C216" s="138"/>
      <c r="D216" s="444" t="s">
        <v>195</v>
      </c>
      <c r="E216" s="445"/>
      <c r="F216" s="445"/>
      <c r="G216" s="445"/>
      <c r="H216" s="445"/>
      <c r="I216" s="445"/>
      <c r="J216" s="446"/>
      <c r="K216" s="153" t="s">
        <v>197</v>
      </c>
      <c r="L216" s="169" t="s">
        <v>198</v>
      </c>
      <c r="M216" s="170" t="s">
        <v>279</v>
      </c>
      <c r="N216" s="68"/>
      <c r="O216" s="74"/>
      <c r="P216" s="74"/>
      <c r="Q216" s="74"/>
      <c r="R216" s="74"/>
      <c r="S216" s="74"/>
      <c r="T216" s="74"/>
      <c r="U216" s="162"/>
    </row>
    <row r="217" spans="1:21" x14ac:dyDescent="0.25">
      <c r="A217" s="69"/>
      <c r="B217" s="70"/>
      <c r="C217" s="71"/>
      <c r="D217" s="430" t="s">
        <v>199</v>
      </c>
      <c r="E217" s="431"/>
      <c r="F217" s="431"/>
      <c r="G217" s="431"/>
      <c r="H217" s="431"/>
      <c r="I217" s="431"/>
      <c r="J217" s="431"/>
      <c r="K217" s="163"/>
      <c r="L217" s="163"/>
      <c r="M217" s="171"/>
      <c r="N217" s="68" t="str">
        <f t="shared" ref="N217:O225" si="7">IF(OR(K217=1,K217=0,K217=""),"Hợp lệ","Sai")</f>
        <v>Hợp lệ</v>
      </c>
      <c r="O217" s="68" t="str">
        <f t="shared" si="7"/>
        <v>Hợp lệ</v>
      </c>
      <c r="P217" s="74"/>
      <c r="Q217" s="74"/>
      <c r="R217" s="74"/>
      <c r="S217" s="74"/>
      <c r="T217" s="74"/>
      <c r="U217" s="75"/>
    </row>
    <row r="218" spans="1:21" x14ac:dyDescent="0.25">
      <c r="A218" s="69"/>
      <c r="B218" s="70"/>
      <c r="C218" s="71"/>
      <c r="D218" s="432" t="s">
        <v>200</v>
      </c>
      <c r="E218" s="433"/>
      <c r="F218" s="433"/>
      <c r="G218" s="433"/>
      <c r="H218" s="433"/>
      <c r="I218" s="433"/>
      <c r="J218" s="433"/>
      <c r="K218" s="165"/>
      <c r="L218" s="165"/>
      <c r="M218" s="172"/>
      <c r="N218" s="68" t="str">
        <f t="shared" si="7"/>
        <v>Hợp lệ</v>
      </c>
      <c r="O218" s="68" t="str">
        <f t="shared" si="7"/>
        <v>Hợp lệ</v>
      </c>
      <c r="P218" s="74"/>
      <c r="Q218" s="74"/>
      <c r="R218" s="74"/>
      <c r="S218" s="74"/>
      <c r="T218" s="74"/>
      <c r="U218" s="75"/>
    </row>
    <row r="219" spans="1:21" x14ac:dyDescent="0.25">
      <c r="A219" s="69"/>
      <c r="B219" s="70"/>
      <c r="C219" s="71"/>
      <c r="D219" s="434" t="s">
        <v>201</v>
      </c>
      <c r="E219" s="435"/>
      <c r="F219" s="435"/>
      <c r="G219" s="435"/>
      <c r="H219" s="435"/>
      <c r="I219" s="435"/>
      <c r="J219" s="435"/>
      <c r="K219" s="165"/>
      <c r="L219" s="165"/>
      <c r="M219" s="173"/>
      <c r="N219" s="68" t="str">
        <f t="shared" si="7"/>
        <v>Hợp lệ</v>
      </c>
      <c r="O219" s="68" t="str">
        <f t="shared" si="7"/>
        <v>Hợp lệ</v>
      </c>
      <c r="P219" s="74"/>
      <c r="Q219" s="74"/>
      <c r="R219" s="74"/>
      <c r="S219" s="74"/>
      <c r="T219" s="74"/>
      <c r="U219" s="75"/>
    </row>
    <row r="220" spans="1:21" x14ac:dyDescent="0.25">
      <c r="A220" s="69"/>
      <c r="B220" s="70"/>
      <c r="C220" s="71"/>
      <c r="D220" s="436" t="s">
        <v>189</v>
      </c>
      <c r="E220" s="437"/>
      <c r="F220" s="437"/>
      <c r="G220" s="437"/>
      <c r="H220" s="437"/>
      <c r="I220" s="437"/>
      <c r="J220" s="437"/>
      <c r="K220" s="165"/>
      <c r="L220" s="165"/>
      <c r="M220" s="173"/>
      <c r="N220" s="68" t="str">
        <f t="shared" si="7"/>
        <v>Hợp lệ</v>
      </c>
      <c r="O220" s="68" t="str">
        <f t="shared" si="7"/>
        <v>Hợp lệ</v>
      </c>
      <c r="P220" s="74"/>
      <c r="Q220" s="74"/>
      <c r="R220" s="74"/>
      <c r="S220" s="74"/>
      <c r="T220" s="74"/>
      <c r="U220" s="75"/>
    </row>
    <row r="221" spans="1:21" x14ac:dyDescent="0.25">
      <c r="A221" s="69"/>
      <c r="B221" s="70"/>
      <c r="C221" s="71"/>
      <c r="D221" s="434" t="s">
        <v>202</v>
      </c>
      <c r="E221" s="438"/>
      <c r="F221" s="438"/>
      <c r="G221" s="438"/>
      <c r="H221" s="438"/>
      <c r="I221" s="438"/>
      <c r="J221" s="438"/>
      <c r="K221" s="165"/>
      <c r="L221" s="165"/>
      <c r="M221" s="173"/>
      <c r="N221" s="68" t="str">
        <f t="shared" si="7"/>
        <v>Hợp lệ</v>
      </c>
      <c r="O221" s="68" t="str">
        <f t="shared" si="7"/>
        <v>Hợp lệ</v>
      </c>
      <c r="P221" s="74"/>
      <c r="Q221" s="74"/>
      <c r="R221" s="74"/>
      <c r="S221" s="74"/>
      <c r="T221" s="74"/>
      <c r="U221" s="75"/>
    </row>
    <row r="222" spans="1:21" x14ac:dyDescent="0.25">
      <c r="A222" s="69"/>
      <c r="B222" s="70"/>
      <c r="C222" s="71"/>
      <c r="D222" s="436" t="s">
        <v>203</v>
      </c>
      <c r="E222" s="437"/>
      <c r="F222" s="437"/>
      <c r="G222" s="437"/>
      <c r="H222" s="437"/>
      <c r="I222" s="437"/>
      <c r="J222" s="437"/>
      <c r="K222" s="165"/>
      <c r="L222" s="165"/>
      <c r="M222" s="173"/>
      <c r="N222" s="68" t="str">
        <f t="shared" si="7"/>
        <v>Hợp lệ</v>
      </c>
      <c r="O222" s="68" t="str">
        <f t="shared" si="7"/>
        <v>Hợp lệ</v>
      </c>
      <c r="P222" s="74"/>
      <c r="Q222" s="74"/>
      <c r="R222" s="74"/>
      <c r="S222" s="74"/>
      <c r="T222" s="74"/>
      <c r="U222" s="75"/>
    </row>
    <row r="223" spans="1:21" x14ac:dyDescent="0.25">
      <c r="A223" s="69"/>
      <c r="B223" s="70"/>
      <c r="C223" s="71"/>
      <c r="D223" s="436" t="s">
        <v>204</v>
      </c>
      <c r="E223" s="437"/>
      <c r="F223" s="437"/>
      <c r="G223" s="437"/>
      <c r="H223" s="437"/>
      <c r="I223" s="437"/>
      <c r="J223" s="437"/>
      <c r="K223" s="165"/>
      <c r="L223" s="165"/>
      <c r="M223" s="173"/>
      <c r="N223" s="68" t="str">
        <f t="shared" si="7"/>
        <v>Hợp lệ</v>
      </c>
      <c r="O223" s="68" t="str">
        <f t="shared" si="7"/>
        <v>Hợp lệ</v>
      </c>
      <c r="P223" s="74"/>
      <c r="Q223" s="74"/>
      <c r="R223" s="74"/>
      <c r="S223" s="74"/>
      <c r="T223" s="74"/>
      <c r="U223" s="75"/>
    </row>
    <row r="224" spans="1:21" x14ac:dyDescent="0.25">
      <c r="A224" s="69"/>
      <c r="B224" s="70"/>
      <c r="C224" s="71"/>
      <c r="D224" s="434" t="s">
        <v>193</v>
      </c>
      <c r="E224" s="438"/>
      <c r="F224" s="438"/>
      <c r="G224" s="438"/>
      <c r="H224" s="438"/>
      <c r="I224" s="438"/>
      <c r="J224" s="438"/>
      <c r="K224" s="165"/>
      <c r="L224" s="165"/>
      <c r="M224" s="173"/>
      <c r="N224" s="68" t="str">
        <f t="shared" si="7"/>
        <v>Hợp lệ</v>
      </c>
      <c r="O224" s="68" t="str">
        <f t="shared" si="7"/>
        <v>Hợp lệ</v>
      </c>
      <c r="P224" s="74"/>
      <c r="Q224" s="74"/>
      <c r="R224" s="74"/>
      <c r="S224" s="74"/>
      <c r="T224" s="74"/>
      <c r="U224" s="75"/>
    </row>
    <row r="225" spans="1:21" ht="15.75" thickBot="1" x14ac:dyDescent="0.3">
      <c r="A225" s="69"/>
      <c r="B225" s="70"/>
      <c r="C225" s="71"/>
      <c r="D225" s="452" t="s">
        <v>194</v>
      </c>
      <c r="E225" s="453"/>
      <c r="F225" s="453"/>
      <c r="G225" s="453"/>
      <c r="H225" s="453"/>
      <c r="I225" s="453"/>
      <c r="J225" s="454"/>
      <c r="K225" s="174"/>
      <c r="L225" s="168"/>
      <c r="M225" s="173"/>
      <c r="N225" s="68" t="str">
        <f t="shared" si="7"/>
        <v>Hợp lệ</v>
      </c>
      <c r="O225" s="68" t="str">
        <f t="shared" si="7"/>
        <v>Hợp lệ</v>
      </c>
      <c r="P225" s="74"/>
      <c r="Q225" s="74"/>
      <c r="R225" s="74"/>
      <c r="S225" s="74"/>
      <c r="T225" s="74"/>
      <c r="U225" s="75"/>
    </row>
    <row r="226" spans="1:21" ht="15.75" thickBot="1" x14ac:dyDescent="0.3">
      <c r="A226" s="69"/>
      <c r="B226" s="70"/>
      <c r="C226" s="71"/>
      <c r="D226" s="175"/>
      <c r="E226" s="175"/>
      <c r="F226" s="175"/>
      <c r="G226" s="175"/>
      <c r="H226" s="175"/>
      <c r="I226" s="175"/>
      <c r="J226" s="175"/>
      <c r="K226" s="176"/>
      <c r="L226" s="26"/>
      <c r="M226" s="147"/>
      <c r="N226" s="68"/>
      <c r="O226" s="74"/>
      <c r="P226" s="74"/>
      <c r="Q226" s="74"/>
      <c r="R226" s="74"/>
      <c r="S226" s="74"/>
      <c r="T226" s="74"/>
      <c r="U226" s="75"/>
    </row>
    <row r="227" spans="1:21" ht="45.75" thickBot="1" x14ac:dyDescent="0.3">
      <c r="A227" s="36"/>
      <c r="B227" s="150"/>
      <c r="C227" s="38">
        <v>38</v>
      </c>
      <c r="D227" s="420" t="s">
        <v>319</v>
      </c>
      <c r="E227" s="420"/>
      <c r="F227" s="420"/>
      <c r="G227" s="420"/>
      <c r="H227" s="420"/>
      <c r="I227" s="420"/>
      <c r="J227" s="420"/>
      <c r="K227" s="420"/>
      <c r="L227" s="151"/>
      <c r="M227" s="147"/>
      <c r="N227" s="144" t="str">
        <f>IF(L227&gt;0,IF($H$2-3650&lt;L227,"Hợp lệ","Quá lâu rồi"),"Hãy nhập thời điểm gần nhất mm-yyyy ")</f>
        <v xml:space="preserve">Hãy nhập thời điểm gần nhất mm-yyyy </v>
      </c>
      <c r="O227" s="22"/>
      <c r="P227" s="22"/>
      <c r="Q227" s="22"/>
      <c r="R227" s="22"/>
      <c r="S227" s="22"/>
      <c r="T227" s="22"/>
      <c r="U227" s="152"/>
    </row>
    <row r="228" spans="1:21" ht="24.75" thickBot="1" x14ac:dyDescent="0.3">
      <c r="A228" s="69"/>
      <c r="B228" s="70"/>
      <c r="C228" s="71"/>
      <c r="D228" s="444" t="s">
        <v>196</v>
      </c>
      <c r="E228" s="445"/>
      <c r="F228" s="445"/>
      <c r="G228" s="445"/>
      <c r="H228" s="445"/>
      <c r="I228" s="445"/>
      <c r="J228" s="446"/>
      <c r="K228" s="153" t="s">
        <v>197</v>
      </c>
      <c r="L228" s="154" t="s">
        <v>198</v>
      </c>
      <c r="M228" s="159" t="s">
        <v>279</v>
      </c>
      <c r="N228" s="68"/>
      <c r="O228" s="74"/>
      <c r="P228" s="74"/>
      <c r="Q228" s="74"/>
      <c r="R228" s="74"/>
      <c r="S228" s="74"/>
      <c r="T228" s="74"/>
      <c r="U228" s="75"/>
    </row>
    <row r="229" spans="1:21" x14ac:dyDescent="0.25">
      <c r="A229" s="69"/>
      <c r="B229" s="70"/>
      <c r="C229" s="71"/>
      <c r="D229" s="455" t="s">
        <v>43</v>
      </c>
      <c r="E229" s="456"/>
      <c r="F229" s="456"/>
      <c r="G229" s="456"/>
      <c r="H229" s="456"/>
      <c r="I229" s="456"/>
      <c r="J229" s="456"/>
      <c r="K229" s="163"/>
      <c r="L229" s="163"/>
      <c r="M229" s="173"/>
      <c r="N229" s="68" t="str">
        <f t="shared" ref="N229:O235" si="8">IF(OR(K229=1,K229=0,K229=""),"Hợp lệ","Sai")</f>
        <v>Hợp lệ</v>
      </c>
      <c r="O229" s="68" t="str">
        <f t="shared" si="8"/>
        <v>Hợp lệ</v>
      </c>
      <c r="P229" s="74"/>
      <c r="Q229" s="74"/>
      <c r="R229" s="74"/>
      <c r="S229" s="74"/>
      <c r="T229" s="74"/>
      <c r="U229" s="75"/>
    </row>
    <row r="230" spans="1:21" x14ac:dyDescent="0.25">
      <c r="A230" s="69"/>
      <c r="B230" s="70"/>
      <c r="C230" s="71"/>
      <c r="D230" s="447" t="s">
        <v>42</v>
      </c>
      <c r="E230" s="448"/>
      <c r="F230" s="448"/>
      <c r="G230" s="448"/>
      <c r="H230" s="448"/>
      <c r="I230" s="448"/>
      <c r="J230" s="448"/>
      <c r="K230" s="165"/>
      <c r="L230" s="165"/>
      <c r="M230" s="173"/>
      <c r="N230" s="68" t="str">
        <f t="shared" si="8"/>
        <v>Hợp lệ</v>
      </c>
      <c r="O230" s="68" t="str">
        <f t="shared" si="8"/>
        <v>Hợp lệ</v>
      </c>
      <c r="P230" s="74"/>
      <c r="Q230" s="74"/>
      <c r="R230" s="74"/>
      <c r="S230" s="74"/>
      <c r="T230" s="74"/>
      <c r="U230" s="75"/>
    </row>
    <row r="231" spans="1:21" x14ac:dyDescent="0.25">
      <c r="A231" s="69"/>
      <c r="B231" s="70"/>
      <c r="C231" s="71"/>
      <c r="D231" s="447" t="s">
        <v>44</v>
      </c>
      <c r="E231" s="449"/>
      <c r="F231" s="449"/>
      <c r="G231" s="449"/>
      <c r="H231" s="449"/>
      <c r="I231" s="449"/>
      <c r="J231" s="449"/>
      <c r="K231" s="165"/>
      <c r="L231" s="165"/>
      <c r="M231" s="173"/>
      <c r="N231" s="68" t="str">
        <f t="shared" si="8"/>
        <v>Hợp lệ</v>
      </c>
      <c r="O231" s="68" t="str">
        <f t="shared" si="8"/>
        <v>Hợp lệ</v>
      </c>
      <c r="P231" s="74"/>
      <c r="Q231" s="74"/>
      <c r="R231" s="74"/>
      <c r="S231" s="74"/>
      <c r="T231" s="74"/>
      <c r="U231" s="75"/>
    </row>
    <row r="232" spans="1:21" x14ac:dyDescent="0.25">
      <c r="A232" s="69"/>
      <c r="B232" s="70"/>
      <c r="C232" s="71"/>
      <c r="D232" s="447" t="s">
        <v>45</v>
      </c>
      <c r="E232" s="449"/>
      <c r="F232" s="449"/>
      <c r="G232" s="449"/>
      <c r="H232" s="449"/>
      <c r="I232" s="449"/>
      <c r="J232" s="449"/>
      <c r="K232" s="165"/>
      <c r="L232" s="165"/>
      <c r="M232" s="173"/>
      <c r="N232" s="68" t="str">
        <f t="shared" si="8"/>
        <v>Hợp lệ</v>
      </c>
      <c r="O232" s="68" t="str">
        <f t="shared" si="8"/>
        <v>Hợp lệ</v>
      </c>
      <c r="P232" s="74"/>
      <c r="Q232" s="74"/>
      <c r="R232" s="74"/>
      <c r="S232" s="74"/>
      <c r="T232" s="74"/>
      <c r="U232" s="75"/>
    </row>
    <row r="233" spans="1:21" x14ac:dyDescent="0.25">
      <c r="A233" s="69"/>
      <c r="B233" s="70"/>
      <c r="C233" s="71"/>
      <c r="D233" s="434" t="s">
        <v>12</v>
      </c>
      <c r="E233" s="435"/>
      <c r="F233" s="435"/>
      <c r="G233" s="435"/>
      <c r="H233" s="435"/>
      <c r="I233" s="435"/>
      <c r="J233" s="435"/>
      <c r="K233" s="165"/>
      <c r="L233" s="165"/>
      <c r="M233" s="172"/>
      <c r="N233" s="68" t="str">
        <f t="shared" si="8"/>
        <v>Hợp lệ</v>
      </c>
      <c r="O233" s="68" t="str">
        <f t="shared" si="8"/>
        <v>Hợp lệ</v>
      </c>
      <c r="P233" s="74"/>
      <c r="Q233" s="74"/>
      <c r="R233" s="74"/>
      <c r="S233" s="74"/>
      <c r="T233" s="74"/>
      <c r="U233" s="75"/>
    </row>
    <row r="234" spans="1:21" x14ac:dyDescent="0.25">
      <c r="A234" s="69"/>
      <c r="B234" s="70"/>
      <c r="C234" s="71"/>
      <c r="D234" s="447" t="s">
        <v>15</v>
      </c>
      <c r="E234" s="449"/>
      <c r="F234" s="449"/>
      <c r="G234" s="449"/>
      <c r="H234" s="449"/>
      <c r="I234" s="449"/>
      <c r="J234" s="449"/>
      <c r="K234" s="165"/>
      <c r="L234" s="165"/>
      <c r="M234" s="172"/>
      <c r="N234" s="68" t="str">
        <f t="shared" si="8"/>
        <v>Hợp lệ</v>
      </c>
      <c r="O234" s="68" t="str">
        <f t="shared" si="8"/>
        <v>Hợp lệ</v>
      </c>
      <c r="P234" s="74"/>
      <c r="Q234" s="74"/>
      <c r="R234" s="74"/>
      <c r="S234" s="74"/>
      <c r="T234" s="74"/>
      <c r="U234" s="75"/>
    </row>
    <row r="235" spans="1:21" ht="15.75" thickBot="1" x14ac:dyDescent="0.3">
      <c r="A235" s="69"/>
      <c r="B235" s="70"/>
      <c r="C235" s="71"/>
      <c r="D235" s="450" t="s">
        <v>16</v>
      </c>
      <c r="E235" s="451"/>
      <c r="F235" s="451"/>
      <c r="G235" s="451"/>
      <c r="H235" s="451"/>
      <c r="I235" s="451"/>
      <c r="J235" s="451"/>
      <c r="K235" s="174"/>
      <c r="L235" s="168"/>
      <c r="M235" s="172"/>
      <c r="N235" s="68" t="str">
        <f t="shared" si="8"/>
        <v>Hợp lệ</v>
      </c>
      <c r="O235" s="68" t="str">
        <f t="shared" si="8"/>
        <v>Hợp lệ</v>
      </c>
      <c r="P235" s="74"/>
      <c r="Q235" s="74"/>
      <c r="R235" s="74"/>
      <c r="S235" s="74"/>
      <c r="T235" s="74"/>
      <c r="U235" s="75"/>
    </row>
    <row r="236" spans="1:21" ht="15.75" thickBot="1" x14ac:dyDescent="0.3">
      <c r="A236" s="69"/>
      <c r="B236" s="70"/>
      <c r="C236" s="71"/>
      <c r="D236" s="175"/>
      <c r="E236" s="175"/>
      <c r="F236" s="175"/>
      <c r="G236" s="175"/>
      <c r="H236" s="175"/>
      <c r="I236" s="175"/>
      <c r="J236" s="175"/>
      <c r="K236" s="176"/>
      <c r="L236" s="26"/>
      <c r="M236" s="147"/>
      <c r="N236" s="68"/>
      <c r="O236" s="74"/>
      <c r="P236" s="74"/>
      <c r="Q236" s="74"/>
      <c r="R236" s="74"/>
      <c r="S236" s="74"/>
      <c r="T236" s="74"/>
      <c r="U236" s="75"/>
    </row>
    <row r="237" spans="1:21" ht="45.75" thickBot="1" x14ac:dyDescent="0.3">
      <c r="A237" s="36"/>
      <c r="B237" s="150"/>
      <c r="C237" s="38">
        <v>39</v>
      </c>
      <c r="D237" s="463" t="s">
        <v>320</v>
      </c>
      <c r="E237" s="463"/>
      <c r="F237" s="463"/>
      <c r="G237" s="463"/>
      <c r="H237" s="463"/>
      <c r="I237" s="463"/>
      <c r="J237" s="463"/>
      <c r="K237" s="463"/>
      <c r="L237" s="151"/>
      <c r="M237" s="147"/>
      <c r="N237" s="144" t="str">
        <f>IF(L237&gt;0,IF($H$2-3650&lt;L237,"Hợp lệ","Quá lâu rồi"),"Hãy nhập thời điểm gần nhất mm-yyyy ")</f>
        <v xml:space="preserve">Hãy nhập thời điểm gần nhất mm-yyyy </v>
      </c>
      <c r="O237" s="22"/>
      <c r="P237" s="22"/>
      <c r="Q237" s="22"/>
      <c r="R237" s="22"/>
      <c r="S237" s="22"/>
      <c r="T237" s="22"/>
      <c r="U237" s="152"/>
    </row>
    <row r="238" spans="1:21" ht="21.75" thickBot="1" x14ac:dyDescent="0.3">
      <c r="A238" s="69"/>
      <c r="B238" s="70"/>
      <c r="C238" s="71"/>
      <c r="D238" s="444" t="s">
        <v>205</v>
      </c>
      <c r="E238" s="445"/>
      <c r="F238" s="445"/>
      <c r="G238" s="445"/>
      <c r="H238" s="445"/>
      <c r="I238" s="445"/>
      <c r="J238" s="446"/>
      <c r="K238" s="153" t="s">
        <v>197</v>
      </c>
      <c r="L238" s="154" t="s">
        <v>198</v>
      </c>
      <c r="M238" s="159" t="s">
        <v>281</v>
      </c>
      <c r="N238" s="68"/>
      <c r="O238" s="74"/>
      <c r="P238" s="74"/>
      <c r="Q238" s="74"/>
      <c r="R238" s="74"/>
      <c r="S238" s="74"/>
      <c r="T238" s="74"/>
      <c r="U238" s="75"/>
    </row>
    <row r="239" spans="1:21" x14ac:dyDescent="0.25">
      <c r="A239" s="69"/>
      <c r="B239" s="70"/>
      <c r="C239" s="71"/>
      <c r="D239" s="464" t="s">
        <v>206</v>
      </c>
      <c r="E239" s="465"/>
      <c r="F239" s="465"/>
      <c r="G239" s="465"/>
      <c r="H239" s="465"/>
      <c r="I239" s="465"/>
      <c r="J239" s="466"/>
      <c r="K239" s="163"/>
      <c r="L239" s="163"/>
      <c r="M239" s="172"/>
      <c r="N239" s="68" t="str">
        <f t="shared" ref="N239:O248" si="9">IF(OR(K239=1,K239=0,K239=""),"Hợp lệ","Sai")</f>
        <v>Hợp lệ</v>
      </c>
      <c r="O239" s="68" t="str">
        <f t="shared" si="9"/>
        <v>Hợp lệ</v>
      </c>
      <c r="P239" s="74"/>
      <c r="Q239" s="74"/>
      <c r="R239" s="74"/>
      <c r="S239" s="74"/>
      <c r="T239" s="74"/>
      <c r="U239" s="75"/>
    </row>
    <row r="240" spans="1:21" x14ac:dyDescent="0.25">
      <c r="A240" s="69"/>
      <c r="B240" s="70"/>
      <c r="C240" s="71"/>
      <c r="D240" s="457" t="s">
        <v>207</v>
      </c>
      <c r="E240" s="458"/>
      <c r="F240" s="458"/>
      <c r="G240" s="458"/>
      <c r="H240" s="458"/>
      <c r="I240" s="458"/>
      <c r="J240" s="459"/>
      <c r="K240" s="165"/>
      <c r="L240" s="165"/>
      <c r="M240" s="172"/>
      <c r="N240" s="68" t="str">
        <f t="shared" si="9"/>
        <v>Hợp lệ</v>
      </c>
      <c r="O240" s="68" t="str">
        <f t="shared" si="9"/>
        <v>Hợp lệ</v>
      </c>
      <c r="P240" s="74"/>
      <c r="Q240" s="74"/>
      <c r="R240" s="74"/>
      <c r="S240" s="74"/>
      <c r="T240" s="74"/>
      <c r="U240" s="75"/>
    </row>
    <row r="241" spans="1:21" x14ac:dyDescent="0.25">
      <c r="A241" s="69"/>
      <c r="B241" s="70"/>
      <c r="C241" s="71"/>
      <c r="D241" s="457" t="s">
        <v>208</v>
      </c>
      <c r="E241" s="458"/>
      <c r="F241" s="458"/>
      <c r="G241" s="458"/>
      <c r="H241" s="458"/>
      <c r="I241" s="458"/>
      <c r="J241" s="459"/>
      <c r="K241" s="165"/>
      <c r="L241" s="165"/>
      <c r="M241" s="172"/>
      <c r="N241" s="68" t="str">
        <f t="shared" si="9"/>
        <v>Hợp lệ</v>
      </c>
      <c r="O241" s="68" t="str">
        <f t="shared" si="9"/>
        <v>Hợp lệ</v>
      </c>
      <c r="P241" s="74"/>
      <c r="Q241" s="74"/>
      <c r="R241" s="74"/>
      <c r="S241" s="74"/>
      <c r="T241" s="74"/>
      <c r="U241" s="75"/>
    </row>
    <row r="242" spans="1:21" x14ac:dyDescent="0.25">
      <c r="A242" s="69"/>
      <c r="B242" s="70"/>
      <c r="C242" s="71"/>
      <c r="D242" s="457" t="s">
        <v>209</v>
      </c>
      <c r="E242" s="458"/>
      <c r="F242" s="458"/>
      <c r="G242" s="458"/>
      <c r="H242" s="458"/>
      <c r="I242" s="458"/>
      <c r="J242" s="459"/>
      <c r="K242" s="165"/>
      <c r="L242" s="165"/>
      <c r="M242" s="172"/>
      <c r="N242" s="68" t="str">
        <f t="shared" si="9"/>
        <v>Hợp lệ</v>
      </c>
      <c r="O242" s="68" t="str">
        <f t="shared" si="9"/>
        <v>Hợp lệ</v>
      </c>
      <c r="P242" s="74"/>
      <c r="Q242" s="74"/>
      <c r="R242" s="74"/>
      <c r="S242" s="74"/>
      <c r="T242" s="74"/>
      <c r="U242" s="75"/>
    </row>
    <row r="243" spans="1:21" x14ac:dyDescent="0.25">
      <c r="A243" s="69"/>
      <c r="B243" s="70"/>
      <c r="C243" s="71"/>
      <c r="D243" s="457" t="s">
        <v>210</v>
      </c>
      <c r="E243" s="458"/>
      <c r="F243" s="458"/>
      <c r="G243" s="458"/>
      <c r="H243" s="458"/>
      <c r="I243" s="458"/>
      <c r="J243" s="459"/>
      <c r="K243" s="165"/>
      <c r="L243" s="165"/>
      <c r="M243" s="172"/>
      <c r="N243" s="68" t="str">
        <f t="shared" si="9"/>
        <v>Hợp lệ</v>
      </c>
      <c r="O243" s="68" t="str">
        <f t="shared" si="9"/>
        <v>Hợp lệ</v>
      </c>
      <c r="P243" s="74"/>
      <c r="Q243" s="74"/>
      <c r="R243" s="74"/>
      <c r="S243" s="74"/>
      <c r="T243" s="74"/>
      <c r="U243" s="75"/>
    </row>
    <row r="244" spans="1:21" x14ac:dyDescent="0.25">
      <c r="A244" s="69"/>
      <c r="B244" s="70"/>
      <c r="C244" s="71"/>
      <c r="D244" s="457" t="s">
        <v>211</v>
      </c>
      <c r="E244" s="458"/>
      <c r="F244" s="458"/>
      <c r="G244" s="458"/>
      <c r="H244" s="458"/>
      <c r="I244" s="458"/>
      <c r="J244" s="459"/>
      <c r="K244" s="165"/>
      <c r="L244" s="165"/>
      <c r="M244" s="172"/>
      <c r="N244" s="68" t="str">
        <f t="shared" si="9"/>
        <v>Hợp lệ</v>
      </c>
      <c r="O244" s="68" t="str">
        <f t="shared" si="9"/>
        <v>Hợp lệ</v>
      </c>
      <c r="P244" s="74"/>
      <c r="Q244" s="74"/>
      <c r="R244" s="74"/>
      <c r="S244" s="74"/>
      <c r="T244" s="74"/>
      <c r="U244" s="75"/>
    </row>
    <row r="245" spans="1:21" x14ac:dyDescent="0.25">
      <c r="A245" s="69"/>
      <c r="B245" s="70"/>
      <c r="C245" s="71"/>
      <c r="D245" s="457" t="s">
        <v>212</v>
      </c>
      <c r="E245" s="458"/>
      <c r="F245" s="458"/>
      <c r="G245" s="458"/>
      <c r="H245" s="458"/>
      <c r="I245" s="458"/>
      <c r="J245" s="459"/>
      <c r="K245" s="165"/>
      <c r="L245" s="165"/>
      <c r="M245" s="172"/>
      <c r="N245" s="68" t="str">
        <f t="shared" si="9"/>
        <v>Hợp lệ</v>
      </c>
      <c r="O245" s="68" t="str">
        <f t="shared" si="9"/>
        <v>Hợp lệ</v>
      </c>
      <c r="P245" s="74"/>
      <c r="Q245" s="74"/>
      <c r="R245" s="74"/>
      <c r="S245" s="74"/>
      <c r="T245" s="74"/>
      <c r="U245" s="75"/>
    </row>
    <row r="246" spans="1:21" x14ac:dyDescent="0.25">
      <c r="A246" s="69"/>
      <c r="B246" s="70"/>
      <c r="C246" s="71"/>
      <c r="D246" s="457" t="s">
        <v>213</v>
      </c>
      <c r="E246" s="458"/>
      <c r="F246" s="458"/>
      <c r="G246" s="458"/>
      <c r="H246" s="458"/>
      <c r="I246" s="458"/>
      <c r="J246" s="459"/>
      <c r="K246" s="165"/>
      <c r="L246" s="165"/>
      <c r="M246" s="172"/>
      <c r="N246" s="68" t="str">
        <f t="shared" si="9"/>
        <v>Hợp lệ</v>
      </c>
      <c r="O246" s="68" t="str">
        <f t="shared" si="9"/>
        <v>Hợp lệ</v>
      </c>
      <c r="P246" s="74"/>
      <c r="Q246" s="74"/>
      <c r="R246" s="74"/>
      <c r="S246" s="74"/>
      <c r="T246" s="74"/>
      <c r="U246" s="75"/>
    </row>
    <row r="247" spans="1:21" x14ac:dyDescent="0.25">
      <c r="A247" s="69"/>
      <c r="B247" s="70"/>
      <c r="C247" s="71"/>
      <c r="D247" s="457" t="s">
        <v>214</v>
      </c>
      <c r="E247" s="458"/>
      <c r="F247" s="458"/>
      <c r="G247" s="458"/>
      <c r="H247" s="458"/>
      <c r="I247" s="458"/>
      <c r="J247" s="459"/>
      <c r="K247" s="165"/>
      <c r="L247" s="165"/>
      <c r="M247" s="172"/>
      <c r="N247" s="68" t="str">
        <f t="shared" si="9"/>
        <v>Hợp lệ</v>
      </c>
      <c r="O247" s="68" t="str">
        <f t="shared" si="9"/>
        <v>Hợp lệ</v>
      </c>
      <c r="P247" s="74"/>
      <c r="Q247" s="74"/>
      <c r="R247" s="74"/>
      <c r="S247" s="74"/>
      <c r="T247" s="74"/>
      <c r="U247" s="75"/>
    </row>
    <row r="248" spans="1:21" ht="15.75" thickBot="1" x14ac:dyDescent="0.3">
      <c r="A248" s="69"/>
      <c r="B248" s="70"/>
      <c r="C248" s="71"/>
      <c r="D248" s="460" t="s">
        <v>215</v>
      </c>
      <c r="E248" s="461"/>
      <c r="F248" s="461"/>
      <c r="G248" s="461"/>
      <c r="H248" s="461"/>
      <c r="I248" s="461"/>
      <c r="J248" s="462"/>
      <c r="K248" s="168"/>
      <c r="L248" s="168"/>
      <c r="M248" s="172"/>
      <c r="N248" s="68" t="str">
        <f t="shared" si="9"/>
        <v>Hợp lệ</v>
      </c>
      <c r="O248" s="68" t="str">
        <f t="shared" si="9"/>
        <v>Hợp lệ</v>
      </c>
      <c r="P248" s="74"/>
      <c r="Q248" s="74"/>
      <c r="R248" s="74"/>
      <c r="S248" s="74"/>
      <c r="T248" s="74"/>
      <c r="U248" s="75"/>
    </row>
    <row r="249" spans="1:21" x14ac:dyDescent="0.25">
      <c r="A249" s="1"/>
      <c r="B249" s="2"/>
      <c r="C249" s="3"/>
      <c r="D249" s="2"/>
      <c r="E249" s="2"/>
      <c r="F249" s="2"/>
      <c r="G249" s="2"/>
      <c r="H249" s="2"/>
      <c r="I249" s="2"/>
      <c r="J249" s="2"/>
      <c r="K249" s="2"/>
      <c r="L249" s="3"/>
      <c r="M249" s="147"/>
      <c r="N249" s="49"/>
      <c r="O249" s="50"/>
      <c r="P249" s="50"/>
      <c r="Q249" s="50"/>
      <c r="R249" s="50"/>
      <c r="S249" s="50"/>
      <c r="T249" s="50"/>
      <c r="U249" s="7"/>
    </row>
    <row r="250" spans="1:21" ht="15.75" thickBot="1" x14ac:dyDescent="0.3">
      <c r="A250" s="9"/>
      <c r="B250" s="471" t="s">
        <v>286</v>
      </c>
      <c r="C250" s="471"/>
      <c r="D250" s="471"/>
      <c r="E250" s="471"/>
      <c r="F250" s="471"/>
      <c r="G250" s="471"/>
      <c r="H250" s="471"/>
      <c r="I250" s="471"/>
      <c r="J250" s="471"/>
      <c r="K250" s="471"/>
      <c r="L250" s="14"/>
      <c r="M250" s="147"/>
      <c r="N250" s="21"/>
      <c r="O250" s="22"/>
      <c r="P250" s="22"/>
      <c r="Q250" s="22"/>
      <c r="R250" s="22"/>
      <c r="S250" s="22"/>
      <c r="T250" s="22"/>
      <c r="U250" s="15"/>
    </row>
    <row r="251" spans="1:21" ht="15.75" thickBot="1" x14ac:dyDescent="0.3">
      <c r="A251" s="9"/>
      <c r="B251" s="55"/>
      <c r="C251" s="19">
        <v>40</v>
      </c>
      <c r="D251" s="264" t="s">
        <v>95</v>
      </c>
      <c r="E251" s="264"/>
      <c r="F251" s="264"/>
      <c r="G251" s="264"/>
      <c r="H251" s="264"/>
      <c r="I251" s="264"/>
      <c r="J251" s="264"/>
      <c r="K251" s="316"/>
      <c r="L251" s="86"/>
      <c r="M251" s="147"/>
      <c r="N251" s="21" t="str">
        <f>IF(OR(L251=1,L251=0,L251=""),"Hợp lệ","Sai")</f>
        <v>Hợp lệ</v>
      </c>
      <c r="O251" s="22"/>
      <c r="P251" s="22"/>
      <c r="Q251" s="22"/>
      <c r="R251" s="22"/>
      <c r="S251" s="22"/>
      <c r="T251" s="22"/>
      <c r="U251" s="57"/>
    </row>
    <row r="252" spans="1:21" ht="15.75" thickBot="1" x14ac:dyDescent="0.3">
      <c r="A252" s="9"/>
      <c r="B252" s="55"/>
      <c r="C252" s="19">
        <v>41</v>
      </c>
      <c r="D252" s="273" t="s">
        <v>216</v>
      </c>
      <c r="E252" s="273"/>
      <c r="F252" s="273"/>
      <c r="G252" s="273"/>
      <c r="H252" s="273"/>
      <c r="I252" s="273"/>
      <c r="J252" s="273"/>
      <c r="K252" s="273"/>
      <c r="L252" s="273"/>
      <c r="M252" s="147"/>
      <c r="N252" s="21"/>
      <c r="O252" s="22"/>
      <c r="P252" s="22"/>
      <c r="Q252" s="22"/>
      <c r="R252" s="22"/>
      <c r="S252" s="22"/>
      <c r="T252" s="22"/>
      <c r="U252" s="57"/>
    </row>
    <row r="253" spans="1:21" ht="53.25" thickBot="1" x14ac:dyDescent="0.3">
      <c r="A253" s="69"/>
      <c r="B253" s="70"/>
      <c r="C253" s="71"/>
      <c r="D253" s="177" t="s">
        <v>218</v>
      </c>
      <c r="E253" s="178" t="s">
        <v>3</v>
      </c>
      <c r="F253" s="179" t="s">
        <v>0</v>
      </c>
      <c r="G253" s="179" t="s">
        <v>17</v>
      </c>
      <c r="H253" s="179" t="s">
        <v>60</v>
      </c>
      <c r="I253" s="179" t="s">
        <v>2</v>
      </c>
      <c r="J253" s="179" t="s">
        <v>1</v>
      </c>
      <c r="K253" s="180" t="s">
        <v>217</v>
      </c>
      <c r="L253" s="69"/>
      <c r="M253" s="147"/>
      <c r="N253" s="68"/>
      <c r="O253" s="74"/>
      <c r="P253" s="74"/>
      <c r="Q253" s="74"/>
      <c r="R253" s="74"/>
      <c r="S253" s="74"/>
      <c r="T253" s="74"/>
      <c r="U253" s="75"/>
    </row>
    <row r="254" spans="1:21" ht="22.5" x14ac:dyDescent="0.25">
      <c r="A254" s="69"/>
      <c r="B254" s="70"/>
      <c r="C254" s="71"/>
      <c r="D254" s="181" t="s">
        <v>4</v>
      </c>
      <c r="E254" s="182"/>
      <c r="F254" s="183"/>
      <c r="G254" s="183"/>
      <c r="H254" s="183"/>
      <c r="I254" s="183"/>
      <c r="J254" s="183"/>
      <c r="K254" s="184"/>
      <c r="L254" s="138"/>
      <c r="M254" s="147"/>
      <c r="N254" s="21" t="str">
        <f>IF(OR(E254=1,E254=0),"Hợp lệ","Sai")</f>
        <v>Hợp lệ</v>
      </c>
      <c r="O254" s="21" t="str">
        <f t="shared" ref="O254:T256" si="10">IF(OR(F254=1,F254=0),"Hợp lệ","Sai")</f>
        <v>Hợp lệ</v>
      </c>
      <c r="P254" s="21" t="str">
        <f t="shared" si="10"/>
        <v>Hợp lệ</v>
      </c>
      <c r="Q254" s="21" t="str">
        <f t="shared" si="10"/>
        <v>Hợp lệ</v>
      </c>
      <c r="R254" s="21" t="str">
        <f t="shared" si="10"/>
        <v>Hợp lệ</v>
      </c>
      <c r="S254" s="21" t="str">
        <f t="shared" si="10"/>
        <v>Hợp lệ</v>
      </c>
      <c r="T254" s="21" t="str">
        <f t="shared" si="10"/>
        <v>Hợp lệ</v>
      </c>
      <c r="U254" s="75"/>
    </row>
    <row r="255" spans="1:21" ht="33.75" x14ac:dyDescent="0.25">
      <c r="A255" s="69"/>
      <c r="B255" s="70"/>
      <c r="C255" s="71"/>
      <c r="D255" s="185" t="s">
        <v>13</v>
      </c>
      <c r="E255" s="186"/>
      <c r="F255" s="187"/>
      <c r="G255" s="187"/>
      <c r="H255" s="187"/>
      <c r="I255" s="187"/>
      <c r="J255" s="187"/>
      <c r="K255" s="188"/>
      <c r="L255" s="138"/>
      <c r="M255" s="147"/>
      <c r="N255" s="21" t="str">
        <f t="shared" ref="N255:N256" si="11">IF(OR(E255=1,E255=0),"Hợp lệ","Sai")</f>
        <v>Hợp lệ</v>
      </c>
      <c r="O255" s="21" t="str">
        <f t="shared" si="10"/>
        <v>Hợp lệ</v>
      </c>
      <c r="P255" s="21" t="str">
        <f t="shared" si="10"/>
        <v>Hợp lệ</v>
      </c>
      <c r="Q255" s="21" t="str">
        <f t="shared" si="10"/>
        <v>Hợp lệ</v>
      </c>
      <c r="R255" s="21" t="str">
        <f t="shared" si="10"/>
        <v>Hợp lệ</v>
      </c>
      <c r="S255" s="21" t="str">
        <f t="shared" si="10"/>
        <v>Hợp lệ</v>
      </c>
      <c r="T255" s="21" t="str">
        <f t="shared" si="10"/>
        <v>Hợp lệ</v>
      </c>
      <c r="U255" s="75"/>
    </row>
    <row r="256" spans="1:21" ht="34.5" thickBot="1" x14ac:dyDescent="0.3">
      <c r="A256" s="69"/>
      <c r="B256" s="70"/>
      <c r="C256" s="71"/>
      <c r="D256" s="189" t="s">
        <v>14</v>
      </c>
      <c r="E256" s="190"/>
      <c r="F256" s="191"/>
      <c r="G256" s="191"/>
      <c r="H256" s="191"/>
      <c r="I256" s="191"/>
      <c r="J256" s="191"/>
      <c r="K256" s="192"/>
      <c r="L256" s="138"/>
      <c r="M256" s="147"/>
      <c r="N256" s="21" t="str">
        <f t="shared" si="11"/>
        <v>Hợp lệ</v>
      </c>
      <c r="O256" s="21" t="str">
        <f t="shared" si="10"/>
        <v>Hợp lệ</v>
      </c>
      <c r="P256" s="21" t="str">
        <f t="shared" si="10"/>
        <v>Hợp lệ</v>
      </c>
      <c r="Q256" s="21" t="str">
        <f t="shared" si="10"/>
        <v>Hợp lệ</v>
      </c>
      <c r="R256" s="21" t="str">
        <f t="shared" si="10"/>
        <v>Hợp lệ</v>
      </c>
      <c r="S256" s="21" t="str">
        <f t="shared" si="10"/>
        <v>Hợp lệ</v>
      </c>
      <c r="T256" s="21" t="str">
        <f t="shared" si="10"/>
        <v>Hợp lệ</v>
      </c>
      <c r="U256" s="75"/>
    </row>
    <row r="257" spans="1:21" x14ac:dyDescent="0.25">
      <c r="A257" s="9"/>
      <c r="B257" s="55"/>
      <c r="C257" s="19"/>
      <c r="D257" s="193"/>
      <c r="E257" s="128"/>
      <c r="F257" s="128"/>
      <c r="G257" s="128"/>
      <c r="H257" s="128"/>
      <c r="I257" s="128"/>
      <c r="J257" s="128"/>
      <c r="K257" s="128"/>
      <c r="L257" s="14"/>
      <c r="M257" s="147"/>
      <c r="N257" s="21"/>
      <c r="O257" s="22"/>
      <c r="P257" s="22"/>
      <c r="Q257" s="22"/>
      <c r="R257" s="22"/>
      <c r="S257" s="22"/>
      <c r="T257" s="22"/>
      <c r="U257" s="57"/>
    </row>
    <row r="258" spans="1:21" ht="15.75" thickBot="1" x14ac:dyDescent="0.3">
      <c r="A258" s="9"/>
      <c r="B258" s="55"/>
      <c r="C258" s="19">
        <v>42</v>
      </c>
      <c r="D258" s="472" t="s">
        <v>287</v>
      </c>
      <c r="E258" s="273"/>
      <c r="F258" s="273"/>
      <c r="G258" s="273"/>
      <c r="H258" s="273"/>
      <c r="I258" s="273"/>
      <c r="J258" s="273"/>
      <c r="K258" s="273"/>
      <c r="L258" s="273"/>
      <c r="M258" s="147"/>
      <c r="N258" s="21"/>
      <c r="O258" s="22"/>
      <c r="P258" s="22"/>
      <c r="Q258" s="22"/>
      <c r="R258" s="22"/>
      <c r="S258" s="22"/>
      <c r="T258" s="22"/>
      <c r="U258" s="57"/>
    </row>
    <row r="259" spans="1:21" ht="45.75" thickBot="1" x14ac:dyDescent="0.3">
      <c r="A259" s="69"/>
      <c r="B259" s="70"/>
      <c r="C259" s="71"/>
      <c r="D259" s="194" t="s">
        <v>288</v>
      </c>
      <c r="E259" s="178" t="s">
        <v>20</v>
      </c>
      <c r="F259" s="179" t="s">
        <v>6</v>
      </c>
      <c r="G259" s="179" t="s">
        <v>19</v>
      </c>
      <c r="H259" s="179" t="s">
        <v>5</v>
      </c>
      <c r="I259" s="179" t="s">
        <v>7</v>
      </c>
      <c r="J259" s="179" t="s">
        <v>18</v>
      </c>
      <c r="K259" s="179" t="s">
        <v>21</v>
      </c>
      <c r="L259" s="180" t="s">
        <v>8</v>
      </c>
      <c r="M259" s="147"/>
      <c r="N259" s="68"/>
      <c r="O259" s="74"/>
      <c r="P259" s="74"/>
      <c r="Q259" s="74"/>
      <c r="R259" s="74"/>
      <c r="S259" s="74"/>
      <c r="T259" s="74"/>
      <c r="U259" s="75"/>
    </row>
    <row r="260" spans="1:21" ht="33.75" x14ac:dyDescent="0.25">
      <c r="A260" s="69"/>
      <c r="B260" s="70"/>
      <c r="C260" s="71"/>
      <c r="D260" s="181" t="s">
        <v>219</v>
      </c>
      <c r="E260" s="182"/>
      <c r="F260" s="183"/>
      <c r="G260" s="183"/>
      <c r="H260" s="183"/>
      <c r="I260" s="183"/>
      <c r="J260" s="183"/>
      <c r="K260" s="183"/>
      <c r="L260" s="184"/>
      <c r="M260" s="147"/>
      <c r="N260" s="68" t="str">
        <f t="shared" ref="N260:U261" si="12">IF(E260+1&gt;0,"Hợp lệ","Sai")</f>
        <v>Hợp lệ</v>
      </c>
      <c r="O260" s="68" t="str">
        <f t="shared" si="12"/>
        <v>Hợp lệ</v>
      </c>
      <c r="P260" s="68" t="str">
        <f t="shared" si="12"/>
        <v>Hợp lệ</v>
      </c>
      <c r="Q260" s="68" t="str">
        <f t="shared" si="12"/>
        <v>Hợp lệ</v>
      </c>
      <c r="R260" s="68" t="str">
        <f t="shared" si="12"/>
        <v>Hợp lệ</v>
      </c>
      <c r="S260" s="68" t="str">
        <f t="shared" si="12"/>
        <v>Hợp lệ</v>
      </c>
      <c r="T260" s="68" t="str">
        <f t="shared" si="12"/>
        <v>Hợp lệ</v>
      </c>
      <c r="U260" s="68" t="str">
        <f t="shared" si="12"/>
        <v>Hợp lệ</v>
      </c>
    </row>
    <row r="261" spans="1:21" ht="45.75" thickBot="1" x14ac:dyDescent="0.3">
      <c r="A261" s="69"/>
      <c r="B261" s="70"/>
      <c r="C261" s="71"/>
      <c r="D261" s="189" t="s">
        <v>220</v>
      </c>
      <c r="E261" s="190"/>
      <c r="F261" s="191"/>
      <c r="G261" s="191"/>
      <c r="H261" s="191"/>
      <c r="I261" s="191"/>
      <c r="J261" s="191"/>
      <c r="K261" s="191"/>
      <c r="L261" s="192"/>
      <c r="M261" s="147"/>
      <c r="N261" s="68" t="str">
        <f t="shared" si="12"/>
        <v>Hợp lệ</v>
      </c>
      <c r="O261" s="68" t="str">
        <f t="shared" si="12"/>
        <v>Hợp lệ</v>
      </c>
      <c r="P261" s="68" t="str">
        <f t="shared" si="12"/>
        <v>Hợp lệ</v>
      </c>
      <c r="Q261" s="68" t="str">
        <f t="shared" si="12"/>
        <v>Hợp lệ</v>
      </c>
      <c r="R261" s="68" t="str">
        <f t="shared" si="12"/>
        <v>Hợp lệ</v>
      </c>
      <c r="S261" s="68" t="str">
        <f t="shared" si="12"/>
        <v>Hợp lệ</v>
      </c>
      <c r="T261" s="68" t="str">
        <f t="shared" si="12"/>
        <v>Hợp lệ</v>
      </c>
      <c r="U261" s="68" t="str">
        <f t="shared" si="12"/>
        <v>Hợp lệ</v>
      </c>
    </row>
    <row r="262" spans="1:21" x14ac:dyDescent="0.25">
      <c r="A262" s="9"/>
      <c r="B262" s="55"/>
      <c r="C262" s="19"/>
      <c r="D262" s="34"/>
      <c r="E262" s="34"/>
      <c r="F262" s="34"/>
      <c r="G262" s="34"/>
      <c r="H262" s="34"/>
      <c r="I262" s="34"/>
      <c r="J262" s="34"/>
      <c r="K262" s="34"/>
      <c r="L262" s="26"/>
      <c r="M262" s="147"/>
      <c r="N262" s="21"/>
      <c r="O262" s="22"/>
      <c r="P262" s="22"/>
      <c r="Q262" s="22"/>
      <c r="R262" s="22"/>
      <c r="S262" s="22"/>
      <c r="T262" s="22"/>
      <c r="U262" s="57"/>
    </row>
    <row r="263" spans="1:21" ht="15.75" thickBot="1" x14ac:dyDescent="0.3">
      <c r="A263" s="9"/>
      <c r="B263" s="55"/>
      <c r="C263" s="19">
        <v>43</v>
      </c>
      <c r="D263" s="299" t="s">
        <v>289</v>
      </c>
      <c r="E263" s="299"/>
      <c r="F263" s="299"/>
      <c r="G263" s="299"/>
      <c r="H263" s="299"/>
      <c r="I263" s="299"/>
      <c r="J263" s="299"/>
      <c r="K263" s="299"/>
      <c r="L263" s="299"/>
      <c r="M263" s="147"/>
      <c r="N263" s="21"/>
      <c r="O263" s="22"/>
      <c r="P263" s="22"/>
      <c r="Q263" s="22"/>
      <c r="R263" s="22"/>
      <c r="S263" s="22"/>
      <c r="T263" s="22"/>
      <c r="U263" s="57"/>
    </row>
    <row r="264" spans="1:21" ht="45.75" thickBot="1" x14ac:dyDescent="0.3">
      <c r="A264" s="69"/>
      <c r="B264" s="70"/>
      <c r="C264" s="71"/>
      <c r="D264" s="195" t="s">
        <v>98</v>
      </c>
      <c r="E264" s="196" t="s">
        <v>6</v>
      </c>
      <c r="F264" s="196" t="s">
        <v>7</v>
      </c>
      <c r="G264" s="197" t="s">
        <v>5</v>
      </c>
      <c r="H264" s="197" t="s">
        <v>8</v>
      </c>
      <c r="I264" s="197" t="s">
        <v>18</v>
      </c>
      <c r="J264" s="197" t="s">
        <v>20</v>
      </c>
      <c r="K264" s="197" t="s">
        <v>19</v>
      </c>
      <c r="L264" s="198" t="s">
        <v>21</v>
      </c>
      <c r="M264" s="147"/>
      <c r="N264" s="68"/>
      <c r="O264" s="74"/>
      <c r="P264" s="74"/>
      <c r="Q264" s="74"/>
      <c r="R264" s="74"/>
      <c r="S264" s="74"/>
      <c r="T264" s="74"/>
      <c r="U264" s="75"/>
    </row>
    <row r="265" spans="1:21" ht="22.5" x14ac:dyDescent="0.25">
      <c r="A265" s="69"/>
      <c r="B265" s="70"/>
      <c r="C265" s="71"/>
      <c r="D265" s="199" t="s">
        <v>11</v>
      </c>
      <c r="E265" s="200"/>
      <c r="F265" s="201"/>
      <c r="G265" s="201"/>
      <c r="H265" s="201"/>
      <c r="I265" s="201"/>
      <c r="J265" s="201"/>
      <c r="K265" s="201"/>
      <c r="L265" s="202"/>
      <c r="M265" s="147"/>
      <c r="N265" s="68" t="str">
        <f t="shared" ref="N265:U267" si="13">IF(E265+1&gt;0,"Hợp lệ","Sai")</f>
        <v>Hợp lệ</v>
      </c>
      <c r="O265" s="68" t="str">
        <f t="shared" si="13"/>
        <v>Hợp lệ</v>
      </c>
      <c r="P265" s="68" t="str">
        <f t="shared" si="13"/>
        <v>Hợp lệ</v>
      </c>
      <c r="Q265" s="68" t="str">
        <f t="shared" si="13"/>
        <v>Hợp lệ</v>
      </c>
      <c r="R265" s="68" t="str">
        <f t="shared" si="13"/>
        <v>Hợp lệ</v>
      </c>
      <c r="S265" s="68" t="str">
        <f t="shared" si="13"/>
        <v>Hợp lệ</v>
      </c>
      <c r="T265" s="68" t="str">
        <f t="shared" si="13"/>
        <v>Hợp lệ</v>
      </c>
      <c r="U265" s="203" t="str">
        <f t="shared" si="13"/>
        <v>Hợp lệ</v>
      </c>
    </row>
    <row r="266" spans="1:21" ht="33.75" x14ac:dyDescent="0.25">
      <c r="A266" s="69"/>
      <c r="B266" s="70"/>
      <c r="C266" s="71"/>
      <c r="D266" s="185" t="s">
        <v>9</v>
      </c>
      <c r="E266" s="186"/>
      <c r="F266" s="187"/>
      <c r="G266" s="187"/>
      <c r="H266" s="187"/>
      <c r="I266" s="187"/>
      <c r="J266" s="187"/>
      <c r="K266" s="187"/>
      <c r="L266" s="188"/>
      <c r="M266" s="147"/>
      <c r="N266" s="68" t="str">
        <f t="shared" si="13"/>
        <v>Hợp lệ</v>
      </c>
      <c r="O266" s="68" t="str">
        <f t="shared" si="13"/>
        <v>Hợp lệ</v>
      </c>
      <c r="P266" s="68" t="str">
        <f t="shared" si="13"/>
        <v>Hợp lệ</v>
      </c>
      <c r="Q266" s="68" t="str">
        <f t="shared" si="13"/>
        <v>Hợp lệ</v>
      </c>
      <c r="R266" s="68" t="str">
        <f t="shared" si="13"/>
        <v>Hợp lệ</v>
      </c>
      <c r="S266" s="68" t="str">
        <f t="shared" si="13"/>
        <v>Hợp lệ</v>
      </c>
      <c r="T266" s="68" t="str">
        <f t="shared" si="13"/>
        <v>Hợp lệ</v>
      </c>
      <c r="U266" s="203" t="str">
        <f t="shared" si="13"/>
        <v>Hợp lệ</v>
      </c>
    </row>
    <row r="267" spans="1:21" ht="45.75" thickBot="1" x14ac:dyDescent="0.3">
      <c r="A267" s="69"/>
      <c r="B267" s="70"/>
      <c r="C267" s="71"/>
      <c r="D267" s="189" t="s">
        <v>10</v>
      </c>
      <c r="E267" s="190"/>
      <c r="F267" s="191"/>
      <c r="G267" s="191"/>
      <c r="H267" s="191"/>
      <c r="I267" s="191"/>
      <c r="J267" s="191"/>
      <c r="K267" s="191"/>
      <c r="L267" s="192"/>
      <c r="M267" s="147"/>
      <c r="N267" s="68" t="str">
        <f t="shared" si="13"/>
        <v>Hợp lệ</v>
      </c>
      <c r="O267" s="68" t="str">
        <f t="shared" si="13"/>
        <v>Hợp lệ</v>
      </c>
      <c r="P267" s="68" t="str">
        <f t="shared" si="13"/>
        <v>Hợp lệ</v>
      </c>
      <c r="Q267" s="68" t="str">
        <f t="shared" si="13"/>
        <v>Hợp lệ</v>
      </c>
      <c r="R267" s="68" t="str">
        <f t="shared" si="13"/>
        <v>Hợp lệ</v>
      </c>
      <c r="S267" s="68" t="str">
        <f t="shared" si="13"/>
        <v>Hợp lệ</v>
      </c>
      <c r="T267" s="68" t="str">
        <f t="shared" si="13"/>
        <v>Hợp lệ</v>
      </c>
      <c r="U267" s="203" t="str">
        <f t="shared" si="13"/>
        <v>Hợp lệ</v>
      </c>
    </row>
    <row r="268" spans="1:21" x14ac:dyDescent="0.25">
      <c r="A268" s="9"/>
      <c r="B268" s="55"/>
      <c r="C268" s="19"/>
      <c r="D268" s="204"/>
      <c r="E268" s="38"/>
      <c r="F268" s="38"/>
      <c r="G268" s="38"/>
      <c r="H268" s="38"/>
      <c r="I268" s="38"/>
      <c r="J268" s="38"/>
      <c r="K268" s="38"/>
      <c r="L268" s="38"/>
      <c r="M268" s="147"/>
      <c r="N268" s="21"/>
      <c r="O268" s="22"/>
      <c r="P268" s="22"/>
      <c r="Q268" s="22"/>
      <c r="R268" s="22"/>
      <c r="S268" s="22"/>
      <c r="T268" s="22"/>
      <c r="U268" s="57"/>
    </row>
    <row r="269" spans="1:21" ht="15.75" thickBot="1" x14ac:dyDescent="0.3">
      <c r="A269" s="9"/>
      <c r="B269" s="55"/>
      <c r="C269" s="19">
        <v>44</v>
      </c>
      <c r="D269" s="299" t="s">
        <v>256</v>
      </c>
      <c r="E269" s="299"/>
      <c r="F269" s="299"/>
      <c r="G269" s="299"/>
      <c r="H269" s="299"/>
      <c r="I269" s="299"/>
      <c r="J269" s="299"/>
      <c r="K269" s="299"/>
      <c r="L269" s="264"/>
      <c r="M269" s="147"/>
      <c r="N269" s="21"/>
      <c r="O269" s="22"/>
      <c r="P269" s="22"/>
      <c r="Q269" s="22"/>
      <c r="R269" s="22"/>
      <c r="S269" s="22"/>
      <c r="T269" s="22"/>
      <c r="U269" s="57"/>
    </row>
    <row r="270" spans="1:21" x14ac:dyDescent="0.25">
      <c r="A270" s="69"/>
      <c r="B270" s="70"/>
      <c r="C270" s="71"/>
      <c r="D270" s="467" t="s">
        <v>221</v>
      </c>
      <c r="E270" s="468"/>
      <c r="F270" s="468"/>
      <c r="G270" s="468"/>
      <c r="H270" s="468"/>
      <c r="I270" s="468"/>
      <c r="J270" s="468"/>
      <c r="K270" s="468"/>
      <c r="L270" s="205"/>
      <c r="M270" s="147"/>
      <c r="N270" s="68" t="str">
        <f>IF(OR(L270=1,L270=0),"Hợp lệ","Sai")</f>
        <v>Hợp lệ</v>
      </c>
      <c r="O270" s="74"/>
      <c r="P270" s="74"/>
      <c r="Q270" s="74"/>
      <c r="R270" s="74"/>
      <c r="S270" s="74"/>
      <c r="T270" s="74"/>
      <c r="U270" s="75"/>
    </row>
    <row r="271" spans="1:21" x14ac:dyDescent="0.25">
      <c r="A271" s="69"/>
      <c r="B271" s="70"/>
      <c r="C271" s="71"/>
      <c r="D271" s="469" t="s">
        <v>222</v>
      </c>
      <c r="E271" s="470"/>
      <c r="F271" s="470"/>
      <c r="G271" s="470"/>
      <c r="H271" s="470"/>
      <c r="I271" s="470"/>
      <c r="J271" s="470"/>
      <c r="K271" s="470"/>
      <c r="L271" s="206"/>
      <c r="M271" s="147"/>
      <c r="N271" s="68" t="str">
        <f t="shared" ref="N271:N277" si="14">IF(OR(L271=1,L271=0),"Hợp lệ","Sai")</f>
        <v>Hợp lệ</v>
      </c>
      <c r="O271" s="74"/>
      <c r="P271" s="74"/>
      <c r="Q271" s="74"/>
      <c r="R271" s="74"/>
      <c r="S271" s="74"/>
      <c r="T271" s="74"/>
      <c r="U271" s="75"/>
    </row>
    <row r="272" spans="1:21" x14ac:dyDescent="0.25">
      <c r="A272" s="69"/>
      <c r="B272" s="70"/>
      <c r="C272" s="71"/>
      <c r="D272" s="469" t="s">
        <v>223</v>
      </c>
      <c r="E272" s="470"/>
      <c r="F272" s="470"/>
      <c r="G272" s="470"/>
      <c r="H272" s="470"/>
      <c r="I272" s="470"/>
      <c r="J272" s="470"/>
      <c r="K272" s="470"/>
      <c r="L272" s="206"/>
      <c r="M272" s="147"/>
      <c r="N272" s="68" t="str">
        <f t="shared" si="14"/>
        <v>Hợp lệ</v>
      </c>
      <c r="O272" s="74"/>
      <c r="P272" s="74"/>
      <c r="Q272" s="74"/>
      <c r="R272" s="74"/>
      <c r="S272" s="74"/>
      <c r="T272" s="74"/>
      <c r="U272" s="75"/>
    </row>
    <row r="273" spans="1:21" x14ac:dyDescent="0.25">
      <c r="A273" s="69"/>
      <c r="B273" s="70"/>
      <c r="C273" s="71"/>
      <c r="D273" s="469" t="s">
        <v>224</v>
      </c>
      <c r="E273" s="470"/>
      <c r="F273" s="470"/>
      <c r="G273" s="470"/>
      <c r="H273" s="470"/>
      <c r="I273" s="470"/>
      <c r="J273" s="470"/>
      <c r="K273" s="470"/>
      <c r="L273" s="206"/>
      <c r="M273" s="147"/>
      <c r="N273" s="68" t="str">
        <f t="shared" si="14"/>
        <v>Hợp lệ</v>
      </c>
      <c r="O273" s="74"/>
      <c r="P273" s="74"/>
      <c r="Q273" s="74"/>
      <c r="R273" s="74"/>
      <c r="S273" s="74"/>
      <c r="T273" s="74"/>
      <c r="U273" s="75"/>
    </row>
    <row r="274" spans="1:21" x14ac:dyDescent="0.25">
      <c r="A274" s="69"/>
      <c r="B274" s="70"/>
      <c r="C274" s="71"/>
      <c r="D274" s="469" t="s">
        <v>225</v>
      </c>
      <c r="E274" s="470"/>
      <c r="F274" s="470"/>
      <c r="G274" s="470"/>
      <c r="H274" s="470"/>
      <c r="I274" s="470"/>
      <c r="J274" s="470"/>
      <c r="K274" s="470"/>
      <c r="L274" s="206"/>
      <c r="M274" s="147"/>
      <c r="N274" s="68" t="str">
        <f t="shared" si="14"/>
        <v>Hợp lệ</v>
      </c>
      <c r="O274" s="74"/>
      <c r="P274" s="74"/>
      <c r="Q274" s="74"/>
      <c r="R274" s="74"/>
      <c r="S274" s="74"/>
      <c r="T274" s="74"/>
      <c r="U274" s="75"/>
    </row>
    <row r="275" spans="1:21" x14ac:dyDescent="0.25">
      <c r="A275" s="69"/>
      <c r="B275" s="70"/>
      <c r="C275" s="71"/>
      <c r="D275" s="469" t="s">
        <v>226</v>
      </c>
      <c r="E275" s="470"/>
      <c r="F275" s="470"/>
      <c r="G275" s="470"/>
      <c r="H275" s="470"/>
      <c r="I275" s="470"/>
      <c r="J275" s="470"/>
      <c r="K275" s="470"/>
      <c r="L275" s="206"/>
      <c r="M275" s="147"/>
      <c r="N275" s="68" t="str">
        <f t="shared" si="14"/>
        <v>Hợp lệ</v>
      </c>
      <c r="O275" s="74"/>
      <c r="P275" s="74"/>
      <c r="Q275" s="74"/>
      <c r="R275" s="74"/>
      <c r="S275" s="74"/>
      <c r="T275" s="74"/>
      <c r="U275" s="75"/>
    </row>
    <row r="276" spans="1:21" x14ac:dyDescent="0.25">
      <c r="A276" s="69"/>
      <c r="B276" s="70"/>
      <c r="C276" s="71"/>
      <c r="D276" s="469" t="s">
        <v>227</v>
      </c>
      <c r="E276" s="470"/>
      <c r="F276" s="470"/>
      <c r="G276" s="470"/>
      <c r="H276" s="470"/>
      <c r="I276" s="470"/>
      <c r="J276" s="470"/>
      <c r="K276" s="470"/>
      <c r="L276" s="206"/>
      <c r="M276" s="147"/>
      <c r="N276" s="68" t="str">
        <f t="shared" si="14"/>
        <v>Hợp lệ</v>
      </c>
      <c r="O276" s="74"/>
      <c r="P276" s="74"/>
      <c r="Q276" s="74"/>
      <c r="R276" s="74"/>
      <c r="S276" s="74"/>
      <c r="T276" s="74"/>
      <c r="U276" s="75"/>
    </row>
    <row r="277" spans="1:21" ht="15.75" thickBot="1" x14ac:dyDescent="0.3">
      <c r="A277" s="69"/>
      <c r="B277" s="70"/>
      <c r="C277" s="71"/>
      <c r="D277" s="475" t="s">
        <v>228</v>
      </c>
      <c r="E277" s="476"/>
      <c r="F277" s="476"/>
      <c r="G277" s="476"/>
      <c r="H277" s="476"/>
      <c r="I277" s="476"/>
      <c r="J277" s="476"/>
      <c r="K277" s="476"/>
      <c r="L277" s="207"/>
      <c r="M277" s="147"/>
      <c r="N277" s="68" t="str">
        <f t="shared" si="14"/>
        <v>Hợp lệ</v>
      </c>
      <c r="O277" s="74"/>
      <c r="P277" s="74"/>
      <c r="Q277" s="74"/>
      <c r="R277" s="74"/>
      <c r="S277" s="74"/>
      <c r="T277" s="74"/>
      <c r="U277" s="75"/>
    </row>
    <row r="278" spans="1:21" x14ac:dyDescent="0.25">
      <c r="A278" s="9"/>
      <c r="B278" s="55"/>
      <c r="C278" s="19"/>
      <c r="D278" s="148"/>
      <c r="E278" s="148"/>
      <c r="F278" s="148"/>
      <c r="G278" s="148"/>
      <c r="H278" s="148"/>
      <c r="I278" s="148"/>
      <c r="J278" s="148"/>
      <c r="K278" s="148"/>
      <c r="L278" s="208"/>
      <c r="M278" s="147"/>
      <c r="N278" s="21"/>
      <c r="O278" s="22"/>
      <c r="P278" s="22"/>
      <c r="Q278" s="22"/>
      <c r="R278" s="22"/>
      <c r="S278" s="22"/>
      <c r="T278" s="22"/>
      <c r="U278" s="57"/>
    </row>
    <row r="279" spans="1:21" ht="15.75" thickBot="1" x14ac:dyDescent="0.3">
      <c r="A279" s="9"/>
      <c r="B279" s="55"/>
      <c r="C279" s="19">
        <v>45</v>
      </c>
      <c r="D279" s="472" t="s">
        <v>255</v>
      </c>
      <c r="E279" s="472"/>
      <c r="F279" s="472"/>
      <c r="G279" s="472"/>
      <c r="H279" s="472"/>
      <c r="I279" s="472"/>
      <c r="J279" s="472"/>
      <c r="K279" s="472"/>
      <c r="L279" s="273"/>
      <c r="M279" s="147"/>
      <c r="N279" s="21"/>
      <c r="O279" s="22"/>
      <c r="P279" s="22"/>
      <c r="Q279" s="22"/>
      <c r="R279" s="22"/>
      <c r="S279" s="22"/>
      <c r="T279" s="22"/>
      <c r="U279" s="57"/>
    </row>
    <row r="280" spans="1:21" x14ac:dyDescent="0.25">
      <c r="A280" s="69"/>
      <c r="B280" s="70"/>
      <c r="C280" s="71"/>
      <c r="D280" s="477" t="s">
        <v>262</v>
      </c>
      <c r="E280" s="478"/>
      <c r="F280" s="478"/>
      <c r="G280" s="478"/>
      <c r="H280" s="478"/>
      <c r="I280" s="478"/>
      <c r="J280" s="478"/>
      <c r="K280" s="478"/>
      <c r="L280" s="77"/>
      <c r="M280" s="147"/>
      <c r="N280" s="68" t="str">
        <f>IF(OR(L280&lt;4,L280=0),"Hợp lệ","Sai")</f>
        <v>Hợp lệ</v>
      </c>
      <c r="O280" s="74"/>
      <c r="P280" s="74"/>
      <c r="Q280" s="74"/>
      <c r="R280" s="74"/>
      <c r="S280" s="74"/>
      <c r="T280" s="74"/>
      <c r="U280" s="75"/>
    </row>
    <row r="281" spans="1:21" x14ac:dyDescent="0.25">
      <c r="A281" s="69"/>
      <c r="B281" s="70"/>
      <c r="C281" s="71"/>
      <c r="D281" s="434" t="s">
        <v>263</v>
      </c>
      <c r="E281" s="438"/>
      <c r="F281" s="438"/>
      <c r="G281" s="438"/>
      <c r="H281" s="438"/>
      <c r="I281" s="438"/>
      <c r="J281" s="438"/>
      <c r="K281" s="438"/>
      <c r="L281" s="78"/>
      <c r="M281" s="147"/>
      <c r="N281" s="68" t="str">
        <f t="shared" ref="N281:N287" si="15">IF(OR(L281&lt;4,L281=0),"Hợp lệ","Sai")</f>
        <v>Hợp lệ</v>
      </c>
      <c r="O281" s="74"/>
      <c r="P281" s="74"/>
      <c r="Q281" s="74"/>
      <c r="R281" s="74"/>
      <c r="S281" s="74"/>
      <c r="T281" s="74"/>
      <c r="U281" s="75"/>
    </row>
    <row r="282" spans="1:21" x14ac:dyDescent="0.25">
      <c r="A282" s="69"/>
      <c r="B282" s="70"/>
      <c r="C282" s="71"/>
      <c r="D282" s="434" t="s">
        <v>321</v>
      </c>
      <c r="E282" s="438"/>
      <c r="F282" s="438"/>
      <c r="G282" s="438"/>
      <c r="H282" s="438"/>
      <c r="I282" s="438"/>
      <c r="J282" s="438"/>
      <c r="K282" s="438"/>
      <c r="L282" s="78"/>
      <c r="M282" s="147"/>
      <c r="N282" s="68" t="str">
        <f t="shared" si="15"/>
        <v>Hợp lệ</v>
      </c>
      <c r="O282" s="74"/>
      <c r="P282" s="74"/>
      <c r="Q282" s="74"/>
      <c r="R282" s="74"/>
      <c r="S282" s="74"/>
      <c r="T282" s="74"/>
      <c r="U282" s="75"/>
    </row>
    <row r="283" spans="1:21" x14ac:dyDescent="0.25">
      <c r="A283" s="69"/>
      <c r="B283" s="70"/>
      <c r="C283" s="71"/>
      <c r="D283" s="434" t="s">
        <v>322</v>
      </c>
      <c r="E283" s="438"/>
      <c r="F283" s="438"/>
      <c r="G283" s="438"/>
      <c r="H283" s="438"/>
      <c r="I283" s="438"/>
      <c r="J283" s="438"/>
      <c r="K283" s="438"/>
      <c r="L283" s="78"/>
      <c r="M283" s="147"/>
      <c r="N283" s="68" t="str">
        <f t="shared" si="15"/>
        <v>Hợp lệ</v>
      </c>
      <c r="O283" s="74"/>
      <c r="P283" s="74"/>
      <c r="Q283" s="74"/>
      <c r="R283" s="74"/>
      <c r="S283" s="74"/>
      <c r="T283" s="74"/>
      <c r="U283" s="75"/>
    </row>
    <row r="284" spans="1:21" x14ac:dyDescent="0.25">
      <c r="A284" s="69"/>
      <c r="B284" s="70"/>
      <c r="C284" s="71"/>
      <c r="D284" s="434" t="s">
        <v>323</v>
      </c>
      <c r="E284" s="438"/>
      <c r="F284" s="438"/>
      <c r="G284" s="438"/>
      <c r="H284" s="438"/>
      <c r="I284" s="438"/>
      <c r="J284" s="438"/>
      <c r="K284" s="438"/>
      <c r="L284" s="78"/>
      <c r="M284" s="147"/>
      <c r="N284" s="68" t="str">
        <f t="shared" si="15"/>
        <v>Hợp lệ</v>
      </c>
      <c r="O284" s="74"/>
      <c r="P284" s="74"/>
      <c r="Q284" s="74"/>
      <c r="R284" s="74"/>
      <c r="S284" s="74"/>
      <c r="T284" s="74"/>
      <c r="U284" s="75"/>
    </row>
    <row r="285" spans="1:21" x14ac:dyDescent="0.25">
      <c r="A285" s="69"/>
      <c r="B285" s="70"/>
      <c r="C285" s="71"/>
      <c r="D285" s="434" t="s">
        <v>229</v>
      </c>
      <c r="E285" s="438"/>
      <c r="F285" s="438"/>
      <c r="G285" s="438"/>
      <c r="H285" s="438"/>
      <c r="I285" s="438"/>
      <c r="J285" s="438"/>
      <c r="K285" s="438"/>
      <c r="L285" s="78"/>
      <c r="M285" s="147"/>
      <c r="N285" s="68" t="str">
        <f t="shared" si="15"/>
        <v>Hợp lệ</v>
      </c>
      <c r="O285" s="74"/>
      <c r="P285" s="74"/>
      <c r="Q285" s="74"/>
      <c r="R285" s="74"/>
      <c r="S285" s="74"/>
      <c r="T285" s="74"/>
      <c r="U285" s="75"/>
    </row>
    <row r="286" spans="1:21" x14ac:dyDescent="0.25">
      <c r="A286" s="69"/>
      <c r="B286" s="70"/>
      <c r="C286" s="71"/>
      <c r="D286" s="434" t="s">
        <v>230</v>
      </c>
      <c r="E286" s="438"/>
      <c r="F286" s="438"/>
      <c r="G286" s="438"/>
      <c r="H286" s="438"/>
      <c r="I286" s="438"/>
      <c r="J286" s="438"/>
      <c r="K286" s="438"/>
      <c r="L286" s="78"/>
      <c r="M286" s="147"/>
      <c r="N286" s="68" t="str">
        <f t="shared" si="15"/>
        <v>Hợp lệ</v>
      </c>
      <c r="O286" s="74"/>
      <c r="P286" s="74"/>
      <c r="Q286" s="74"/>
      <c r="R286" s="74"/>
      <c r="S286" s="74"/>
      <c r="T286" s="74"/>
      <c r="U286" s="75"/>
    </row>
    <row r="287" spans="1:21" x14ac:dyDescent="0.25">
      <c r="A287" s="69"/>
      <c r="B287" s="70"/>
      <c r="C287" s="71"/>
      <c r="D287" s="434" t="s">
        <v>257</v>
      </c>
      <c r="E287" s="438"/>
      <c r="F287" s="438"/>
      <c r="G287" s="438"/>
      <c r="H287" s="438"/>
      <c r="I287" s="438"/>
      <c r="J287" s="438"/>
      <c r="K287" s="438"/>
      <c r="L287" s="78"/>
      <c r="M287" s="147"/>
      <c r="N287" s="68" t="str">
        <f t="shared" si="15"/>
        <v>Hợp lệ</v>
      </c>
      <c r="O287" s="74"/>
      <c r="P287" s="74"/>
      <c r="Q287" s="74"/>
      <c r="R287" s="74"/>
      <c r="S287" s="74"/>
      <c r="T287" s="74"/>
      <c r="U287" s="75"/>
    </row>
    <row r="288" spans="1:21" x14ac:dyDescent="0.25">
      <c r="A288" s="69"/>
      <c r="B288" s="70"/>
      <c r="C288" s="71"/>
      <c r="D288" s="473"/>
      <c r="E288" s="474"/>
      <c r="F288" s="474"/>
      <c r="G288" s="474"/>
      <c r="H288" s="474"/>
      <c r="I288" s="474"/>
      <c r="J288" s="474"/>
      <c r="K288" s="474"/>
      <c r="L288" s="209"/>
      <c r="M288" s="147"/>
      <c r="N288" s="68" t="str">
        <f>IF(AND(L287&gt;0,L288=""),"Hãy ghi rõ", "Hợp lệ")</f>
        <v>Hợp lệ</v>
      </c>
      <c r="O288" s="74"/>
      <c r="P288" s="74"/>
      <c r="Q288" s="74"/>
      <c r="R288" s="74"/>
      <c r="S288" s="74"/>
      <c r="T288" s="74"/>
      <c r="U288" s="75"/>
    </row>
    <row r="289" spans="1:21" ht="15.75" thickBot="1" x14ac:dyDescent="0.3">
      <c r="A289" s="69"/>
      <c r="B289" s="70"/>
      <c r="C289" s="71"/>
      <c r="D289" s="479"/>
      <c r="E289" s="480"/>
      <c r="F289" s="480"/>
      <c r="G289" s="480"/>
      <c r="H289" s="480"/>
      <c r="I289" s="480"/>
      <c r="J289" s="480"/>
      <c r="K289" s="480"/>
      <c r="L289" s="155"/>
      <c r="M289" s="147"/>
      <c r="N289" s="68"/>
      <c r="O289" s="74"/>
      <c r="P289" s="74"/>
      <c r="Q289" s="74"/>
      <c r="R289" s="74"/>
      <c r="S289" s="74"/>
      <c r="T289" s="74"/>
      <c r="U289" s="75"/>
    </row>
    <row r="290" spans="1:21" x14ac:dyDescent="0.25">
      <c r="A290" s="9"/>
      <c r="B290" s="55"/>
      <c r="C290" s="19"/>
      <c r="D290" s="210"/>
      <c r="E290" s="210"/>
      <c r="F290" s="210"/>
      <c r="G290" s="210"/>
      <c r="H290" s="210"/>
      <c r="I290" s="210"/>
      <c r="J290" s="210"/>
      <c r="K290" s="210"/>
      <c r="L290" s="26"/>
      <c r="M290" s="147"/>
      <c r="N290" s="21"/>
      <c r="O290" s="22"/>
      <c r="P290" s="22"/>
      <c r="Q290" s="22"/>
      <c r="R290" s="22"/>
      <c r="S290" s="22"/>
      <c r="T290" s="22"/>
      <c r="U290" s="57"/>
    </row>
    <row r="291" spans="1:21" ht="15.75" thickBot="1" x14ac:dyDescent="0.3">
      <c r="A291" s="9"/>
      <c r="B291" s="55"/>
      <c r="C291" s="19">
        <v>46</v>
      </c>
      <c r="D291" s="472" t="s">
        <v>273</v>
      </c>
      <c r="E291" s="472"/>
      <c r="F291" s="472"/>
      <c r="G291" s="472"/>
      <c r="H291" s="472"/>
      <c r="I291" s="472"/>
      <c r="J291" s="472"/>
      <c r="K291" s="472"/>
      <c r="L291" s="273"/>
      <c r="M291" s="147"/>
      <c r="N291" s="21"/>
      <c r="O291" s="22"/>
      <c r="P291" s="22"/>
      <c r="Q291" s="22"/>
      <c r="R291" s="22"/>
      <c r="S291" s="22"/>
      <c r="T291" s="22"/>
      <c r="U291" s="57"/>
    </row>
    <row r="292" spans="1:21" x14ac:dyDescent="0.25">
      <c r="A292" s="69"/>
      <c r="B292" s="211"/>
      <c r="C292" s="138"/>
      <c r="D292" s="467" t="s">
        <v>231</v>
      </c>
      <c r="E292" s="468"/>
      <c r="F292" s="468"/>
      <c r="G292" s="468"/>
      <c r="H292" s="468"/>
      <c r="I292" s="468"/>
      <c r="J292" s="468"/>
      <c r="K292" s="468"/>
      <c r="L292" s="157"/>
      <c r="M292" s="147"/>
      <c r="N292" s="68" t="str">
        <f>IF(OR(L292&lt;4,L292=0),"Hợp lệ","Sai")</f>
        <v>Hợp lệ</v>
      </c>
      <c r="O292" s="74"/>
      <c r="P292" s="74"/>
      <c r="Q292" s="74"/>
      <c r="R292" s="74"/>
      <c r="S292" s="74"/>
      <c r="T292" s="74"/>
      <c r="U292" s="162"/>
    </row>
    <row r="293" spans="1:21" x14ac:dyDescent="0.25">
      <c r="A293" s="69"/>
      <c r="B293" s="211"/>
      <c r="C293" s="138"/>
      <c r="D293" s="481" t="s">
        <v>232</v>
      </c>
      <c r="E293" s="435"/>
      <c r="F293" s="435"/>
      <c r="G293" s="435"/>
      <c r="H293" s="435"/>
      <c r="I293" s="435"/>
      <c r="J293" s="435"/>
      <c r="K293" s="435"/>
      <c r="L293" s="159"/>
      <c r="M293" s="147"/>
      <c r="N293" s="68" t="str">
        <f t="shared" ref="N293:N303" si="16">IF(OR(L293&lt;4,L293=0),"Hợp lệ","Sai")</f>
        <v>Hợp lệ</v>
      </c>
      <c r="O293" s="74"/>
      <c r="P293" s="74"/>
      <c r="Q293" s="74"/>
      <c r="R293" s="74"/>
      <c r="S293" s="74"/>
      <c r="T293" s="74"/>
      <c r="U293" s="162"/>
    </row>
    <row r="294" spans="1:21" x14ac:dyDescent="0.25">
      <c r="A294" s="69"/>
      <c r="B294" s="211"/>
      <c r="C294" s="138"/>
      <c r="D294" s="469" t="s">
        <v>233</v>
      </c>
      <c r="E294" s="470"/>
      <c r="F294" s="470"/>
      <c r="G294" s="470"/>
      <c r="H294" s="470"/>
      <c r="I294" s="470"/>
      <c r="J294" s="470"/>
      <c r="K294" s="470"/>
      <c r="L294" s="159"/>
      <c r="M294" s="147"/>
      <c r="N294" s="68" t="str">
        <f t="shared" si="16"/>
        <v>Hợp lệ</v>
      </c>
      <c r="O294" s="74"/>
      <c r="P294" s="74"/>
      <c r="Q294" s="74"/>
      <c r="R294" s="74"/>
      <c r="S294" s="74"/>
      <c r="T294" s="74"/>
      <c r="U294" s="162"/>
    </row>
    <row r="295" spans="1:21" x14ac:dyDescent="0.25">
      <c r="A295" s="69"/>
      <c r="B295" s="211"/>
      <c r="C295" s="138"/>
      <c r="D295" s="469" t="s">
        <v>234</v>
      </c>
      <c r="E295" s="470"/>
      <c r="F295" s="470"/>
      <c r="G295" s="470"/>
      <c r="H295" s="470"/>
      <c r="I295" s="470"/>
      <c r="J295" s="470"/>
      <c r="K295" s="470"/>
      <c r="L295" s="159"/>
      <c r="M295" s="147"/>
      <c r="N295" s="68" t="str">
        <f t="shared" si="16"/>
        <v>Hợp lệ</v>
      </c>
      <c r="O295" s="74"/>
      <c r="P295" s="74"/>
      <c r="Q295" s="74"/>
      <c r="R295" s="74"/>
      <c r="S295" s="74"/>
      <c r="T295" s="74"/>
      <c r="U295" s="162"/>
    </row>
    <row r="296" spans="1:21" x14ac:dyDescent="0.25">
      <c r="A296" s="69"/>
      <c r="B296" s="211"/>
      <c r="C296" s="138"/>
      <c r="D296" s="469" t="s">
        <v>235</v>
      </c>
      <c r="E296" s="470"/>
      <c r="F296" s="470"/>
      <c r="G296" s="470"/>
      <c r="H296" s="470"/>
      <c r="I296" s="470"/>
      <c r="J296" s="470"/>
      <c r="K296" s="470"/>
      <c r="L296" s="159"/>
      <c r="M296" s="147"/>
      <c r="N296" s="68" t="str">
        <f t="shared" si="16"/>
        <v>Hợp lệ</v>
      </c>
      <c r="O296" s="74"/>
      <c r="P296" s="74"/>
      <c r="Q296" s="74"/>
      <c r="R296" s="74"/>
      <c r="S296" s="74"/>
      <c r="T296" s="74"/>
      <c r="U296" s="162"/>
    </row>
    <row r="297" spans="1:21" x14ac:dyDescent="0.25">
      <c r="A297" s="69"/>
      <c r="B297" s="211"/>
      <c r="C297" s="138"/>
      <c r="D297" s="469" t="s">
        <v>237</v>
      </c>
      <c r="E297" s="470"/>
      <c r="F297" s="470"/>
      <c r="G297" s="470"/>
      <c r="H297" s="470"/>
      <c r="I297" s="470"/>
      <c r="J297" s="470"/>
      <c r="K297" s="470"/>
      <c r="L297" s="159"/>
      <c r="M297" s="147"/>
      <c r="N297" s="68" t="str">
        <f t="shared" si="16"/>
        <v>Hợp lệ</v>
      </c>
      <c r="O297" s="74"/>
      <c r="P297" s="74"/>
      <c r="Q297" s="74"/>
      <c r="R297" s="74"/>
      <c r="S297" s="74"/>
      <c r="T297" s="74"/>
      <c r="U297" s="162"/>
    </row>
    <row r="298" spans="1:21" x14ac:dyDescent="0.25">
      <c r="A298" s="69"/>
      <c r="B298" s="211"/>
      <c r="C298" s="138"/>
      <c r="D298" s="469" t="s">
        <v>236</v>
      </c>
      <c r="E298" s="470"/>
      <c r="F298" s="470"/>
      <c r="G298" s="470"/>
      <c r="H298" s="470"/>
      <c r="I298" s="470"/>
      <c r="J298" s="470"/>
      <c r="K298" s="470"/>
      <c r="L298" s="159"/>
      <c r="M298" s="147"/>
      <c r="N298" s="68" t="str">
        <f t="shared" si="16"/>
        <v>Hợp lệ</v>
      </c>
      <c r="O298" s="74"/>
      <c r="P298" s="74"/>
      <c r="Q298" s="74"/>
      <c r="R298" s="74"/>
      <c r="S298" s="74"/>
      <c r="T298" s="74"/>
      <c r="U298" s="162"/>
    </row>
    <row r="299" spans="1:21" x14ac:dyDescent="0.25">
      <c r="A299" s="69"/>
      <c r="B299" s="211"/>
      <c r="C299" s="138"/>
      <c r="D299" s="469" t="s">
        <v>238</v>
      </c>
      <c r="E299" s="470"/>
      <c r="F299" s="470"/>
      <c r="G299" s="470"/>
      <c r="H299" s="470"/>
      <c r="I299" s="470"/>
      <c r="J299" s="470"/>
      <c r="K299" s="470"/>
      <c r="L299" s="159"/>
      <c r="M299" s="147"/>
      <c r="N299" s="68" t="str">
        <f t="shared" si="16"/>
        <v>Hợp lệ</v>
      </c>
      <c r="O299" s="74"/>
      <c r="P299" s="74"/>
      <c r="Q299" s="74"/>
      <c r="R299" s="74"/>
      <c r="S299" s="74"/>
      <c r="T299" s="74"/>
      <c r="U299" s="162"/>
    </row>
    <row r="300" spans="1:21" x14ac:dyDescent="0.25">
      <c r="A300" s="69"/>
      <c r="B300" s="211"/>
      <c r="C300" s="138"/>
      <c r="D300" s="469" t="s">
        <v>239</v>
      </c>
      <c r="E300" s="470"/>
      <c r="F300" s="470"/>
      <c r="G300" s="470"/>
      <c r="H300" s="470"/>
      <c r="I300" s="470"/>
      <c r="J300" s="470"/>
      <c r="K300" s="470"/>
      <c r="L300" s="159"/>
      <c r="M300" s="147"/>
      <c r="N300" s="68" t="str">
        <f t="shared" si="16"/>
        <v>Hợp lệ</v>
      </c>
      <c r="O300" s="74"/>
      <c r="P300" s="74"/>
      <c r="Q300" s="74"/>
      <c r="R300" s="74"/>
      <c r="S300" s="74"/>
      <c r="T300" s="74"/>
      <c r="U300" s="162"/>
    </row>
    <row r="301" spans="1:21" x14ac:dyDescent="0.25">
      <c r="A301" s="69"/>
      <c r="B301" s="211"/>
      <c r="C301" s="138"/>
      <c r="D301" s="469" t="s">
        <v>240</v>
      </c>
      <c r="E301" s="470"/>
      <c r="F301" s="470"/>
      <c r="G301" s="470"/>
      <c r="H301" s="470"/>
      <c r="I301" s="470"/>
      <c r="J301" s="470"/>
      <c r="K301" s="470"/>
      <c r="L301" s="159"/>
      <c r="M301" s="147"/>
      <c r="N301" s="68" t="str">
        <f t="shared" si="16"/>
        <v>Hợp lệ</v>
      </c>
      <c r="O301" s="74"/>
      <c r="P301" s="74"/>
      <c r="Q301" s="74"/>
      <c r="R301" s="74"/>
      <c r="S301" s="74"/>
      <c r="T301" s="74"/>
      <c r="U301" s="162"/>
    </row>
    <row r="302" spans="1:21" x14ac:dyDescent="0.25">
      <c r="A302" s="69"/>
      <c r="B302" s="211"/>
      <c r="C302" s="138"/>
      <c r="D302" s="469" t="s">
        <v>241</v>
      </c>
      <c r="E302" s="470"/>
      <c r="F302" s="470"/>
      <c r="G302" s="470"/>
      <c r="H302" s="470"/>
      <c r="I302" s="470"/>
      <c r="J302" s="470"/>
      <c r="K302" s="470"/>
      <c r="L302" s="159"/>
      <c r="M302" s="147"/>
      <c r="N302" s="68" t="str">
        <f t="shared" si="16"/>
        <v>Hợp lệ</v>
      </c>
      <c r="O302" s="74"/>
      <c r="P302" s="74"/>
      <c r="Q302" s="74"/>
      <c r="R302" s="74"/>
      <c r="S302" s="74"/>
      <c r="T302" s="74"/>
      <c r="U302" s="162"/>
    </row>
    <row r="303" spans="1:21" x14ac:dyDescent="0.25">
      <c r="A303" s="69"/>
      <c r="B303" s="211"/>
      <c r="C303" s="138"/>
      <c r="D303" s="469" t="s">
        <v>276</v>
      </c>
      <c r="E303" s="470"/>
      <c r="F303" s="470"/>
      <c r="G303" s="470"/>
      <c r="H303" s="470"/>
      <c r="I303" s="470"/>
      <c r="J303" s="470"/>
      <c r="K303" s="470"/>
      <c r="L303" s="159"/>
      <c r="M303" s="147"/>
      <c r="N303" s="68" t="str">
        <f t="shared" si="16"/>
        <v>Hợp lệ</v>
      </c>
      <c r="O303" s="74"/>
      <c r="P303" s="74"/>
      <c r="Q303" s="74"/>
      <c r="R303" s="74"/>
      <c r="S303" s="74"/>
      <c r="T303" s="74"/>
      <c r="U303" s="162"/>
    </row>
    <row r="304" spans="1:21" x14ac:dyDescent="0.25">
      <c r="A304" s="69"/>
      <c r="B304" s="211"/>
      <c r="C304" s="138"/>
      <c r="D304" s="486"/>
      <c r="E304" s="487"/>
      <c r="F304" s="487"/>
      <c r="G304" s="487"/>
      <c r="H304" s="487"/>
      <c r="I304" s="487"/>
      <c r="J304" s="487"/>
      <c r="K304" s="487"/>
      <c r="L304" s="164"/>
      <c r="M304" s="147"/>
      <c r="N304" s="68" t="str">
        <f>IF(AND(L303&gt;0,L304=""),"Hãy ghi rõ", "Hợp lệ")</f>
        <v>Hợp lệ</v>
      </c>
      <c r="O304" s="74"/>
      <c r="P304" s="74"/>
      <c r="Q304" s="74"/>
      <c r="R304" s="74"/>
      <c r="S304" s="74"/>
      <c r="T304" s="74"/>
      <c r="U304" s="162"/>
    </row>
    <row r="305" spans="1:21" ht="15.75" thickBot="1" x14ac:dyDescent="0.3">
      <c r="A305" s="69"/>
      <c r="B305" s="211"/>
      <c r="C305" s="138"/>
      <c r="D305" s="488"/>
      <c r="E305" s="489"/>
      <c r="F305" s="489"/>
      <c r="G305" s="489"/>
      <c r="H305" s="489"/>
      <c r="I305" s="489"/>
      <c r="J305" s="489"/>
      <c r="K305" s="489"/>
      <c r="L305" s="166"/>
      <c r="M305" s="147"/>
      <c r="N305" s="68"/>
      <c r="O305" s="74"/>
      <c r="P305" s="74"/>
      <c r="Q305" s="74"/>
      <c r="R305" s="74"/>
      <c r="S305" s="74"/>
      <c r="T305" s="74"/>
      <c r="U305" s="162"/>
    </row>
    <row r="306" spans="1:21" x14ac:dyDescent="0.25">
      <c r="A306" s="9"/>
      <c r="B306" s="13"/>
      <c r="C306" s="14"/>
      <c r="D306" s="148"/>
      <c r="E306" s="148"/>
      <c r="F306" s="148"/>
      <c r="G306" s="148"/>
      <c r="H306" s="148"/>
      <c r="I306" s="148"/>
      <c r="J306" s="148"/>
      <c r="K306" s="148"/>
      <c r="L306" s="208"/>
      <c r="M306" s="212"/>
      <c r="N306" s="21"/>
      <c r="O306" s="22"/>
      <c r="P306" s="22"/>
      <c r="Q306" s="22"/>
      <c r="R306" s="22"/>
      <c r="S306" s="22"/>
      <c r="T306" s="22"/>
      <c r="U306" s="15"/>
    </row>
    <row r="307" spans="1:21" x14ac:dyDescent="0.25">
      <c r="A307" s="9"/>
      <c r="B307" s="55"/>
      <c r="C307" s="19">
        <v>47</v>
      </c>
      <c r="D307" s="273" t="s">
        <v>274</v>
      </c>
      <c r="E307" s="273"/>
      <c r="F307" s="273"/>
      <c r="G307" s="273"/>
      <c r="H307" s="273"/>
      <c r="I307" s="273"/>
      <c r="J307" s="273"/>
      <c r="K307" s="273"/>
      <c r="L307" s="9"/>
      <c r="M307" s="159" t="s">
        <v>281</v>
      </c>
      <c r="N307" s="10"/>
      <c r="O307" s="11"/>
      <c r="P307" s="11"/>
      <c r="Q307" s="22"/>
      <c r="R307" s="22"/>
      <c r="S307" s="22"/>
      <c r="T307" s="22"/>
      <c r="U307" s="57"/>
    </row>
    <row r="308" spans="1:21" ht="15.75" thickBot="1" x14ac:dyDescent="0.3">
      <c r="A308" s="36"/>
      <c r="B308" s="150"/>
      <c r="C308" s="38">
        <v>48</v>
      </c>
      <c r="D308" s="271" t="s">
        <v>280</v>
      </c>
      <c r="E308" s="271"/>
      <c r="F308" s="271"/>
      <c r="G308" s="271"/>
      <c r="H308" s="271"/>
      <c r="I308" s="271"/>
      <c r="J308" s="271"/>
      <c r="K308" s="271"/>
      <c r="L308" s="36"/>
      <c r="M308" s="159" t="s">
        <v>281</v>
      </c>
      <c r="N308" s="213"/>
      <c r="O308" s="214"/>
      <c r="P308" s="214"/>
      <c r="Q308" s="22"/>
      <c r="R308" s="22"/>
      <c r="S308" s="22"/>
      <c r="T308" s="22"/>
      <c r="U308" s="152"/>
    </row>
    <row r="309" spans="1:21" ht="15.75" thickBot="1" x14ac:dyDescent="0.3">
      <c r="A309" s="9"/>
      <c r="B309" s="55"/>
      <c r="C309" s="19">
        <v>49</v>
      </c>
      <c r="D309" s="273" t="s">
        <v>275</v>
      </c>
      <c r="E309" s="273"/>
      <c r="F309" s="273"/>
      <c r="G309" s="273"/>
      <c r="H309" s="273"/>
      <c r="I309" s="273"/>
      <c r="J309" s="273"/>
      <c r="K309" s="274"/>
      <c r="L309" s="86"/>
      <c r="M309" s="159" t="s">
        <v>281</v>
      </c>
      <c r="N309" s="21" t="str">
        <f>IF(L309+1&gt;0,"Hợp lệ","Sai")</f>
        <v>Hợp lệ</v>
      </c>
      <c r="O309" s="22"/>
      <c r="P309" s="22"/>
      <c r="Q309" s="22"/>
      <c r="R309" s="22"/>
      <c r="S309" s="22"/>
      <c r="T309" s="22"/>
      <c r="U309" s="57"/>
    </row>
    <row r="310" spans="1:21" ht="15.75" thickBot="1" x14ac:dyDescent="0.3">
      <c r="A310" s="9"/>
      <c r="B310" s="55"/>
      <c r="C310" s="19"/>
      <c r="D310" s="204"/>
      <c r="E310" s="38"/>
      <c r="F310" s="38"/>
      <c r="G310" s="38"/>
      <c r="H310" s="38"/>
      <c r="I310" s="38"/>
      <c r="J310" s="38"/>
      <c r="K310" s="38"/>
      <c r="L310" s="38"/>
      <c r="M310" s="212"/>
      <c r="N310" s="21"/>
      <c r="O310" s="22"/>
      <c r="P310" s="22"/>
      <c r="Q310" s="22"/>
      <c r="R310" s="22"/>
      <c r="S310" s="22"/>
      <c r="T310" s="22"/>
      <c r="U310" s="57"/>
    </row>
    <row r="311" spans="1:21" ht="15.75" thickBot="1" x14ac:dyDescent="0.3">
      <c r="A311" s="9"/>
      <c r="B311" s="55"/>
      <c r="C311" s="19">
        <v>50</v>
      </c>
      <c r="D311" s="273" t="s">
        <v>97</v>
      </c>
      <c r="E311" s="273"/>
      <c r="F311" s="273"/>
      <c r="G311" s="273"/>
      <c r="H311" s="273"/>
      <c r="I311" s="273"/>
      <c r="J311" s="273"/>
      <c r="K311" s="274"/>
      <c r="L311" s="86"/>
      <c r="M311" s="147"/>
      <c r="N311" s="21" t="str">
        <f>IF(L311+1&gt;0,"Hợp lệ","Sai")</f>
        <v>Hợp lệ</v>
      </c>
      <c r="O311" s="22"/>
      <c r="P311" s="22"/>
      <c r="Q311" s="22"/>
      <c r="R311" s="22"/>
      <c r="S311" s="22"/>
      <c r="T311" s="22"/>
      <c r="U311" s="57"/>
    </row>
    <row r="312" spans="1:21" x14ac:dyDescent="0.25">
      <c r="A312" s="9"/>
      <c r="B312" s="55"/>
      <c r="C312" s="19"/>
      <c r="D312" s="112"/>
      <c r="E312" s="112"/>
      <c r="F312" s="112"/>
      <c r="G312" s="112"/>
      <c r="H312" s="112"/>
      <c r="I312" s="112"/>
      <c r="J312" s="112"/>
      <c r="K312" s="112"/>
      <c r="L312" s="26"/>
      <c r="M312" s="147"/>
      <c r="N312" s="21"/>
      <c r="O312" s="22"/>
      <c r="P312" s="22"/>
      <c r="Q312" s="22"/>
      <c r="R312" s="22"/>
      <c r="S312" s="22"/>
      <c r="T312" s="22"/>
      <c r="U312" s="57"/>
    </row>
    <row r="313" spans="1:21" x14ac:dyDescent="0.25">
      <c r="A313" s="9"/>
      <c r="B313" s="13"/>
      <c r="C313" s="14"/>
      <c r="D313" s="9"/>
      <c r="E313" s="9"/>
      <c r="F313" s="9"/>
      <c r="G313" s="9"/>
      <c r="H313" s="9"/>
      <c r="I313" s="9"/>
      <c r="J313" s="9"/>
      <c r="K313" s="9"/>
      <c r="L313" s="147"/>
      <c r="M313" s="147"/>
      <c r="N313" s="21"/>
      <c r="O313" s="22"/>
      <c r="P313" s="22"/>
      <c r="Q313" s="22"/>
      <c r="R313" s="22"/>
      <c r="S313" s="22"/>
      <c r="T313" s="22"/>
      <c r="U313" s="15"/>
    </row>
    <row r="314" spans="1:21" x14ac:dyDescent="0.25">
      <c r="A314" s="9"/>
      <c r="B314" s="13"/>
      <c r="C314" s="14"/>
      <c r="D314" s="9"/>
      <c r="E314" s="9"/>
      <c r="F314" s="9"/>
      <c r="G314" s="9"/>
      <c r="H314" s="485"/>
      <c r="I314" s="485"/>
      <c r="J314" s="485"/>
      <c r="K314" s="485"/>
      <c r="L314" s="147"/>
      <c r="M314" s="147"/>
      <c r="N314" s="21"/>
      <c r="O314" s="22"/>
      <c r="P314" s="22"/>
      <c r="Q314" s="22"/>
      <c r="R314" s="22"/>
      <c r="S314" s="22"/>
      <c r="T314" s="22"/>
      <c r="U314" s="15"/>
    </row>
    <row r="315" spans="1:21" x14ac:dyDescent="0.25">
      <c r="A315" s="9"/>
      <c r="B315" s="13"/>
      <c r="C315" s="14"/>
      <c r="D315" s="9"/>
      <c r="E315" s="9"/>
      <c r="F315" s="9"/>
      <c r="G315" s="9"/>
      <c r="H315" s="485"/>
      <c r="I315" s="485"/>
      <c r="J315" s="485"/>
      <c r="K315" s="485"/>
      <c r="L315" s="147"/>
      <c r="M315" s="147"/>
      <c r="N315" s="21"/>
      <c r="O315" s="22"/>
      <c r="P315" s="22"/>
      <c r="Q315" s="22"/>
      <c r="R315" s="22"/>
      <c r="S315" s="22"/>
      <c r="T315" s="22"/>
      <c r="U315" s="15"/>
    </row>
    <row r="316" spans="1:21" x14ac:dyDescent="0.25">
      <c r="A316" s="9"/>
      <c r="B316" s="13"/>
      <c r="C316" s="14"/>
      <c r="D316" s="9"/>
      <c r="E316" s="9"/>
      <c r="F316" s="9"/>
      <c r="G316" s="9"/>
      <c r="H316" s="9"/>
      <c r="I316" s="9"/>
      <c r="J316" s="9"/>
      <c r="K316" s="9"/>
      <c r="L316" s="147"/>
      <c r="M316" s="147"/>
      <c r="N316" s="21"/>
      <c r="O316" s="22"/>
      <c r="P316" s="22"/>
      <c r="Q316" s="22"/>
      <c r="R316" s="22"/>
      <c r="S316" s="22"/>
      <c r="T316" s="22"/>
      <c r="U316" s="15"/>
    </row>
    <row r="317" spans="1:21" x14ac:dyDescent="0.25">
      <c r="A317" s="215"/>
      <c r="B317" s="216"/>
      <c r="C317" s="217"/>
      <c r="D317" s="215"/>
      <c r="E317" s="217"/>
      <c r="F317" s="217"/>
      <c r="G317" s="217"/>
      <c r="H317" s="217"/>
    </row>
    <row r="318" spans="1:21" x14ac:dyDescent="0.25">
      <c r="A318" s="215"/>
      <c r="B318" s="218"/>
      <c r="C318" s="217"/>
      <c r="D318" s="216" t="s">
        <v>290</v>
      </c>
      <c r="E318" s="217"/>
      <c r="F318" s="217"/>
      <c r="G318" s="217"/>
      <c r="H318" s="217"/>
    </row>
    <row r="319" spans="1:21" x14ac:dyDescent="0.25">
      <c r="A319" s="215"/>
      <c r="B319" s="218"/>
      <c r="C319" s="252" t="s">
        <v>291</v>
      </c>
      <c r="D319" s="252"/>
      <c r="E319" s="483"/>
      <c r="F319" s="483"/>
      <c r="G319" s="483"/>
      <c r="H319" s="483"/>
      <c r="I319" s="483"/>
      <c r="J319" s="483"/>
      <c r="K319" s="483"/>
      <c r="L319" s="483"/>
      <c r="M319" s="483"/>
    </row>
    <row r="320" spans="1:21" x14ac:dyDescent="0.25">
      <c r="A320" s="215"/>
      <c r="B320" s="218"/>
      <c r="C320" s="252" t="s">
        <v>292</v>
      </c>
      <c r="D320" s="252"/>
      <c r="E320" s="483"/>
      <c r="F320" s="483"/>
      <c r="G320" s="483"/>
      <c r="H320" s="483"/>
      <c r="I320" s="483"/>
      <c r="J320" s="483"/>
      <c r="K320" s="483"/>
      <c r="L320" s="483"/>
      <c r="M320" s="483"/>
    </row>
    <row r="321" spans="1:21" x14ac:dyDescent="0.25">
      <c r="A321" s="215"/>
      <c r="B321" s="219"/>
      <c r="C321" s="252" t="s">
        <v>293</v>
      </c>
      <c r="D321" s="252"/>
      <c r="E321" s="483"/>
      <c r="F321" s="483"/>
      <c r="G321" s="483"/>
      <c r="H321" s="483"/>
      <c r="I321" s="483"/>
      <c r="J321" s="483"/>
      <c r="K321" s="483"/>
      <c r="L321" s="483"/>
      <c r="M321" s="483"/>
    </row>
    <row r="322" spans="1:21" x14ac:dyDescent="0.25">
      <c r="A322" s="220"/>
      <c r="B322" s="221"/>
      <c r="C322" s="252" t="s">
        <v>295</v>
      </c>
      <c r="D322" s="252"/>
      <c r="E322" s="483"/>
      <c r="F322" s="483"/>
      <c r="G322" s="483"/>
      <c r="H322" s="483"/>
      <c r="I322" s="483"/>
      <c r="J322" s="483"/>
      <c r="K322" s="483"/>
      <c r="L322" s="483"/>
      <c r="M322" s="483"/>
      <c r="N322" s="222"/>
      <c r="O322" s="223"/>
      <c r="P322" s="223"/>
      <c r="Q322" s="224"/>
      <c r="R322" s="225"/>
      <c r="S322" s="225"/>
      <c r="T322" s="226"/>
      <c r="U322" s="224"/>
    </row>
    <row r="323" spans="1:21" x14ac:dyDescent="0.25">
      <c r="A323" s="220"/>
      <c r="B323" s="221"/>
      <c r="C323" s="252" t="s">
        <v>294</v>
      </c>
      <c r="D323" s="252"/>
      <c r="E323" s="483"/>
      <c r="F323" s="483"/>
      <c r="G323" s="483"/>
      <c r="H323" s="483"/>
      <c r="I323" s="483"/>
      <c r="J323" s="483"/>
      <c r="K323" s="483"/>
      <c r="L323" s="483"/>
      <c r="M323" s="483"/>
      <c r="N323" s="222"/>
      <c r="O323" s="223"/>
      <c r="P323" s="223"/>
      <c r="Q323" s="224"/>
      <c r="R323" s="225"/>
      <c r="S323" s="225"/>
      <c r="T323" s="226"/>
      <c r="U323" s="224"/>
    </row>
    <row r="324" spans="1:21" x14ac:dyDescent="0.25">
      <c r="A324" s="220"/>
      <c r="B324" s="221"/>
      <c r="C324" s="221"/>
      <c r="D324" s="221"/>
      <c r="E324" s="221"/>
      <c r="F324" s="221"/>
      <c r="G324" s="221"/>
      <c r="H324" s="221"/>
      <c r="I324" s="221"/>
      <c r="J324" s="484" t="s">
        <v>296</v>
      </c>
      <c r="K324" s="484"/>
      <c r="L324" s="484"/>
      <c r="M324" s="484"/>
      <c r="N324" s="222"/>
      <c r="O324" s="223"/>
      <c r="P324" s="223"/>
      <c r="Q324" s="224"/>
      <c r="R324" s="225"/>
      <c r="S324" s="225"/>
      <c r="T324" s="226"/>
      <c r="U324" s="224"/>
    </row>
    <row r="325" spans="1:21" s="217" customFormat="1" ht="38.25" customHeight="1" x14ac:dyDescent="0.2">
      <c r="A325" s="227"/>
      <c r="B325" s="228"/>
      <c r="C325" s="228"/>
      <c r="D325" s="228"/>
      <c r="E325" s="228"/>
      <c r="F325" s="228"/>
      <c r="G325" s="228"/>
      <c r="H325" s="228"/>
      <c r="I325" s="482" t="s">
        <v>324</v>
      </c>
      <c r="J325" s="482"/>
      <c r="K325" s="482"/>
      <c r="L325" s="482"/>
      <c r="M325" s="482"/>
      <c r="N325" s="229"/>
      <c r="O325" s="230"/>
      <c r="P325" s="231"/>
      <c r="Q325" s="231"/>
      <c r="R325" s="230"/>
      <c r="S325" s="231"/>
      <c r="T325" s="230"/>
      <c r="U325" s="232"/>
    </row>
    <row r="326" spans="1:21" x14ac:dyDescent="0.25">
      <c r="A326" s="233"/>
      <c r="B326" s="234"/>
      <c r="C326" s="234"/>
      <c r="D326" s="234"/>
      <c r="E326" s="234"/>
      <c r="F326" s="234"/>
      <c r="G326" s="234"/>
      <c r="H326" s="234"/>
      <c r="I326" s="234"/>
      <c r="J326" s="234"/>
      <c r="K326" s="234"/>
      <c r="L326" s="235"/>
      <c r="M326" s="212"/>
      <c r="N326" s="236"/>
      <c r="O326" s="237"/>
      <c r="P326" s="237"/>
      <c r="Q326" s="238"/>
      <c r="R326" s="51"/>
      <c r="S326" s="51"/>
      <c r="T326" s="237"/>
      <c r="U326" s="238"/>
    </row>
    <row r="327" spans="1:21" x14ac:dyDescent="0.25">
      <c r="A327" s="239"/>
      <c r="B327" s="240"/>
      <c r="C327" s="212"/>
      <c r="D327" s="234"/>
      <c r="E327" s="234"/>
      <c r="F327" s="234"/>
      <c r="G327" s="234"/>
      <c r="H327" s="234"/>
      <c r="I327" s="234"/>
      <c r="J327" s="234"/>
      <c r="K327" s="234"/>
      <c r="L327" s="235"/>
      <c r="M327" s="212"/>
      <c r="N327" s="236"/>
      <c r="O327" s="237"/>
      <c r="P327" s="237"/>
      <c r="Q327" s="237"/>
      <c r="R327" s="237"/>
      <c r="S327" s="237"/>
      <c r="T327" s="237"/>
      <c r="U327" s="51"/>
    </row>
  </sheetData>
  <mergeCells count="331">
    <mergeCell ref="D302:K302"/>
    <mergeCell ref="D303:K303"/>
    <mergeCell ref="D304:K304"/>
    <mergeCell ref="D305:K305"/>
    <mergeCell ref="D307:K307"/>
    <mergeCell ref="D308:K308"/>
    <mergeCell ref="D296:K296"/>
    <mergeCell ref="D297:K297"/>
    <mergeCell ref="D298:K298"/>
    <mergeCell ref="I325:M325"/>
    <mergeCell ref="E321:M321"/>
    <mergeCell ref="E322:M322"/>
    <mergeCell ref="E323:M323"/>
    <mergeCell ref="J324:M324"/>
    <mergeCell ref="D309:K309"/>
    <mergeCell ref="D311:K311"/>
    <mergeCell ref="H314:K314"/>
    <mergeCell ref="H315:K315"/>
    <mergeCell ref="E319:M319"/>
    <mergeCell ref="E320:M320"/>
    <mergeCell ref="C321:D321"/>
    <mergeCell ref="C322:D322"/>
    <mergeCell ref="C323:D323"/>
    <mergeCell ref="D299:K299"/>
    <mergeCell ref="D300:K300"/>
    <mergeCell ref="D301:K301"/>
    <mergeCell ref="D289:K289"/>
    <mergeCell ref="D291:L291"/>
    <mergeCell ref="D292:K292"/>
    <mergeCell ref="D293:K293"/>
    <mergeCell ref="D294:K294"/>
    <mergeCell ref="D295:K295"/>
    <mergeCell ref="D283:K283"/>
    <mergeCell ref="D284:K284"/>
    <mergeCell ref="D285:K285"/>
    <mergeCell ref="D286:K286"/>
    <mergeCell ref="D287:K287"/>
    <mergeCell ref="D288:K288"/>
    <mergeCell ref="D276:K276"/>
    <mergeCell ref="D277:K277"/>
    <mergeCell ref="D279:L279"/>
    <mergeCell ref="D280:K280"/>
    <mergeCell ref="D281:K281"/>
    <mergeCell ref="D282:K282"/>
    <mergeCell ref="D270:K270"/>
    <mergeCell ref="D271:K271"/>
    <mergeCell ref="D272:K272"/>
    <mergeCell ref="D273:K273"/>
    <mergeCell ref="D274:K274"/>
    <mergeCell ref="D275:K275"/>
    <mergeCell ref="B250:K250"/>
    <mergeCell ref="D251:K251"/>
    <mergeCell ref="D252:L252"/>
    <mergeCell ref="D258:L258"/>
    <mergeCell ref="D263:L263"/>
    <mergeCell ref="D269:L269"/>
    <mergeCell ref="D243:J243"/>
    <mergeCell ref="D244:J244"/>
    <mergeCell ref="D245:J245"/>
    <mergeCell ref="D246:J246"/>
    <mergeCell ref="D247:J247"/>
    <mergeCell ref="D248:J248"/>
    <mergeCell ref="D237:K237"/>
    <mergeCell ref="D238:J238"/>
    <mergeCell ref="D239:J239"/>
    <mergeCell ref="D240:J240"/>
    <mergeCell ref="D241:J241"/>
    <mergeCell ref="D242:J242"/>
    <mergeCell ref="D230:J230"/>
    <mergeCell ref="D231:J231"/>
    <mergeCell ref="D232:J232"/>
    <mergeCell ref="D233:J233"/>
    <mergeCell ref="D234:J234"/>
    <mergeCell ref="D235:J235"/>
    <mergeCell ref="D223:J223"/>
    <mergeCell ref="D224:J224"/>
    <mergeCell ref="D225:J225"/>
    <mergeCell ref="D227:K227"/>
    <mergeCell ref="D228:J228"/>
    <mergeCell ref="D229:J229"/>
    <mergeCell ref="D217:J217"/>
    <mergeCell ref="D218:J218"/>
    <mergeCell ref="D219:J219"/>
    <mergeCell ref="D220:J220"/>
    <mergeCell ref="D221:J221"/>
    <mergeCell ref="D222:J222"/>
    <mergeCell ref="D210:J210"/>
    <mergeCell ref="D211:J211"/>
    <mergeCell ref="D212:J212"/>
    <mergeCell ref="D213:J213"/>
    <mergeCell ref="D215:K215"/>
    <mergeCell ref="D216:J216"/>
    <mergeCell ref="D204:J204"/>
    <mergeCell ref="D205:J205"/>
    <mergeCell ref="D206:J206"/>
    <mergeCell ref="D207:J207"/>
    <mergeCell ref="D208:J208"/>
    <mergeCell ref="D209:J209"/>
    <mergeCell ref="D197:J197"/>
    <mergeCell ref="D198:J198"/>
    <mergeCell ref="D199:J199"/>
    <mergeCell ref="D200:J200"/>
    <mergeCell ref="D201:J201"/>
    <mergeCell ref="D203:K203"/>
    <mergeCell ref="D191:J191"/>
    <mergeCell ref="D192:J192"/>
    <mergeCell ref="D193:J193"/>
    <mergeCell ref="D194:J194"/>
    <mergeCell ref="D195:J195"/>
    <mergeCell ref="D196:J196"/>
    <mergeCell ref="D183:J183"/>
    <mergeCell ref="D184:J184"/>
    <mergeCell ref="D185:J185"/>
    <mergeCell ref="D186:J186"/>
    <mergeCell ref="D189:K189"/>
    <mergeCell ref="D190:J190"/>
    <mergeCell ref="D176:J176"/>
    <mergeCell ref="D177:J177"/>
    <mergeCell ref="D179:J179"/>
    <mergeCell ref="D180:J180"/>
    <mergeCell ref="D181:J181"/>
    <mergeCell ref="D182:J182"/>
    <mergeCell ref="D171:F171"/>
    <mergeCell ref="G171:K171"/>
    <mergeCell ref="D172:J172"/>
    <mergeCell ref="D173:J173"/>
    <mergeCell ref="D174:J174"/>
    <mergeCell ref="D175:J175"/>
    <mergeCell ref="D165:J165"/>
    <mergeCell ref="D166:J166"/>
    <mergeCell ref="D167:J167"/>
    <mergeCell ref="D168:J168"/>
    <mergeCell ref="D169:J169"/>
    <mergeCell ref="D170:J170"/>
    <mergeCell ref="D159:J159"/>
    <mergeCell ref="D160:J160"/>
    <mergeCell ref="D161:J161"/>
    <mergeCell ref="D162:J162"/>
    <mergeCell ref="D163:J163"/>
    <mergeCell ref="D164:J164"/>
    <mergeCell ref="D153:J153"/>
    <mergeCell ref="D154:J154"/>
    <mergeCell ref="D155:J155"/>
    <mergeCell ref="D156:J156"/>
    <mergeCell ref="D157:J157"/>
    <mergeCell ref="D158:J158"/>
    <mergeCell ref="D147:J147"/>
    <mergeCell ref="D148:J148"/>
    <mergeCell ref="D149:J149"/>
    <mergeCell ref="D150:J150"/>
    <mergeCell ref="D151:J151"/>
    <mergeCell ref="D152:J152"/>
    <mergeCell ref="D141:J141"/>
    <mergeCell ref="D142:J142"/>
    <mergeCell ref="D143:J143"/>
    <mergeCell ref="D144:J144"/>
    <mergeCell ref="D145:J145"/>
    <mergeCell ref="D146:J146"/>
    <mergeCell ref="D135:J135"/>
    <mergeCell ref="D136:J136"/>
    <mergeCell ref="D137:J137"/>
    <mergeCell ref="D138:J138"/>
    <mergeCell ref="D139:J139"/>
    <mergeCell ref="D140:J140"/>
    <mergeCell ref="D129:J129"/>
    <mergeCell ref="D130:J130"/>
    <mergeCell ref="D131:J131"/>
    <mergeCell ref="D132:K132"/>
    <mergeCell ref="D133:J133"/>
    <mergeCell ref="D134:J134"/>
    <mergeCell ref="D122:K122"/>
    <mergeCell ref="D123:J123"/>
    <mergeCell ref="D124:J124"/>
    <mergeCell ref="D125:J125"/>
    <mergeCell ref="D126:J126"/>
    <mergeCell ref="D128:J128"/>
    <mergeCell ref="D116:J116"/>
    <mergeCell ref="D117:J117"/>
    <mergeCell ref="D118:K118"/>
    <mergeCell ref="D119:J119"/>
    <mergeCell ref="D120:J120"/>
    <mergeCell ref="D121:J121"/>
    <mergeCell ref="D109:K109"/>
    <mergeCell ref="D110:K110"/>
    <mergeCell ref="D111:K111"/>
    <mergeCell ref="D113:L113"/>
    <mergeCell ref="D114:K114"/>
    <mergeCell ref="D115:J115"/>
    <mergeCell ref="D107:E107"/>
    <mergeCell ref="F107:G107"/>
    <mergeCell ref="H107:I107"/>
    <mergeCell ref="J107:K107"/>
    <mergeCell ref="D108:E108"/>
    <mergeCell ref="F108:G108"/>
    <mergeCell ref="H108:I108"/>
    <mergeCell ref="J108:K108"/>
    <mergeCell ref="D102:K102"/>
    <mergeCell ref="D103:K103"/>
    <mergeCell ref="D104:K104"/>
    <mergeCell ref="D105:I105"/>
    <mergeCell ref="F106:G106"/>
    <mergeCell ref="H106:I106"/>
    <mergeCell ref="J106:K106"/>
    <mergeCell ref="D97:E97"/>
    <mergeCell ref="F97:G97"/>
    <mergeCell ref="H97:I97"/>
    <mergeCell ref="J97:K97"/>
    <mergeCell ref="D98:E98"/>
    <mergeCell ref="F98:G98"/>
    <mergeCell ref="H98:I98"/>
    <mergeCell ref="J98:K98"/>
    <mergeCell ref="D95:E95"/>
    <mergeCell ref="F95:G95"/>
    <mergeCell ref="H95:I95"/>
    <mergeCell ref="J95:K95"/>
    <mergeCell ref="D96:E96"/>
    <mergeCell ref="F96:G96"/>
    <mergeCell ref="H96:I96"/>
    <mergeCell ref="J96:K96"/>
    <mergeCell ref="D92:E92"/>
    <mergeCell ref="F92:G92"/>
    <mergeCell ref="H92:I92"/>
    <mergeCell ref="J92:K92"/>
    <mergeCell ref="D93:L93"/>
    <mergeCell ref="D94:E94"/>
    <mergeCell ref="F94:G94"/>
    <mergeCell ref="H94:I94"/>
    <mergeCell ref="J94:K94"/>
    <mergeCell ref="D89:L89"/>
    <mergeCell ref="F90:G90"/>
    <mergeCell ref="H90:I90"/>
    <mergeCell ref="J90:K90"/>
    <mergeCell ref="D91:E91"/>
    <mergeCell ref="F91:G91"/>
    <mergeCell ref="H91:I91"/>
    <mergeCell ref="J91:K91"/>
    <mergeCell ref="D82:J82"/>
    <mergeCell ref="D83:L83"/>
    <mergeCell ref="D84:J84"/>
    <mergeCell ref="D85:J85"/>
    <mergeCell ref="D86:J86"/>
    <mergeCell ref="B88:L88"/>
    <mergeCell ref="D76:J76"/>
    <mergeCell ref="D77:J77"/>
    <mergeCell ref="D78:J78"/>
    <mergeCell ref="D79:K79"/>
    <mergeCell ref="D80:J80"/>
    <mergeCell ref="D81:J81"/>
    <mergeCell ref="D68:K68"/>
    <mergeCell ref="D71:K71"/>
    <mergeCell ref="D72:J72"/>
    <mergeCell ref="D73:J73"/>
    <mergeCell ref="D74:J74"/>
    <mergeCell ref="D75:K75"/>
    <mergeCell ref="D61:K61"/>
    <mergeCell ref="D62:K62"/>
    <mergeCell ref="D64:K64"/>
    <mergeCell ref="D65:K65"/>
    <mergeCell ref="D66:K66"/>
    <mergeCell ref="D67:K67"/>
    <mergeCell ref="D57:F57"/>
    <mergeCell ref="G57:H57"/>
    <mergeCell ref="I57:J57"/>
    <mergeCell ref="K57:L57"/>
    <mergeCell ref="D58:F58"/>
    <mergeCell ref="G58:H58"/>
    <mergeCell ref="I58:J58"/>
    <mergeCell ref="K58:L58"/>
    <mergeCell ref="D55:F55"/>
    <mergeCell ref="G55:H55"/>
    <mergeCell ref="I55:J55"/>
    <mergeCell ref="K55:L55"/>
    <mergeCell ref="D56:F56"/>
    <mergeCell ref="G56:H56"/>
    <mergeCell ref="I56:J56"/>
    <mergeCell ref="K56:L56"/>
    <mergeCell ref="D45:J45"/>
    <mergeCell ref="D46:L46"/>
    <mergeCell ref="D47:J47"/>
    <mergeCell ref="D48:J48"/>
    <mergeCell ref="D53:L53"/>
    <mergeCell ref="D54:F54"/>
    <mergeCell ref="G54:H54"/>
    <mergeCell ref="I54:J54"/>
    <mergeCell ref="K54:L54"/>
    <mergeCell ref="D39:K39"/>
    <mergeCell ref="D40:K40"/>
    <mergeCell ref="D41:K41"/>
    <mergeCell ref="D42:K42"/>
    <mergeCell ref="D43:J43"/>
    <mergeCell ref="D44:J44"/>
    <mergeCell ref="D30:I30"/>
    <mergeCell ref="D31:L31"/>
    <mergeCell ref="D32:J32"/>
    <mergeCell ref="D33:J33"/>
    <mergeCell ref="D34:J34"/>
    <mergeCell ref="D36:K36"/>
    <mergeCell ref="D26:I26"/>
    <mergeCell ref="D27:I27"/>
    <mergeCell ref="D28:I28"/>
    <mergeCell ref="D29:I29"/>
    <mergeCell ref="F21:H21"/>
    <mergeCell ref="J21:L21"/>
    <mergeCell ref="F22:H22"/>
    <mergeCell ref="J22:L22"/>
    <mergeCell ref="F23:H23"/>
    <mergeCell ref="J23:L23"/>
    <mergeCell ref="B2:M2"/>
    <mergeCell ref="D1:L1"/>
    <mergeCell ref="D3:L3"/>
    <mergeCell ref="D5:E5"/>
    <mergeCell ref="F5:L5"/>
    <mergeCell ref="D6:E6"/>
    <mergeCell ref="F6:L6"/>
    <mergeCell ref="C319:D319"/>
    <mergeCell ref="C320:D320"/>
    <mergeCell ref="D18:D19"/>
    <mergeCell ref="E18:H18"/>
    <mergeCell ref="I18:L18"/>
    <mergeCell ref="F19:H19"/>
    <mergeCell ref="J19:L19"/>
    <mergeCell ref="F20:H20"/>
    <mergeCell ref="J20:L20"/>
    <mergeCell ref="D7:L7"/>
    <mergeCell ref="D8:E8"/>
    <mergeCell ref="D9:E9"/>
    <mergeCell ref="D10:E10"/>
    <mergeCell ref="D12:K12"/>
    <mergeCell ref="D17:K17"/>
    <mergeCell ref="D24:L24"/>
    <mergeCell ref="D25:J2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8A927F-CA9E-45AE-A7B9-339C8B14CAEA}">
  <ds:schemaRefs>
    <ds:schemaRef ds:uri="http://schemas.microsoft.com/sharepoint/v3/contenttype/forms"/>
  </ds:schemaRefs>
</ds:datastoreItem>
</file>

<file path=customXml/itemProps2.xml><?xml version="1.0" encoding="utf-8"?>
<ds:datastoreItem xmlns:ds="http://schemas.openxmlformats.org/officeDocument/2006/customXml" ds:itemID="{14661A77-5B65-4A38-8CB1-2A73DA4208EC}">
  <ds:schemaRefs>
    <ds:schemaRef ds:uri="http://purl.org/dc/elements/1.1/"/>
    <ds:schemaRef ds:uri="http://schemas.microsoft.com/office/2006/metadata/properties"/>
    <ds:schemaRef ds:uri="http://purl.org/dc/terms/"/>
    <ds:schemaRef ds:uri="http://purl.org/dc/dcmitype/"/>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B24C7A5B-56BB-4856-B426-DE23113215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Phieu bao cao don vi truc thuoc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minh dang</cp:lastModifiedBy>
  <cp:lastPrinted>2019-09-10T03:00:07Z</cp:lastPrinted>
  <dcterms:created xsi:type="dcterms:W3CDTF">2017-07-17T20:25:21Z</dcterms:created>
  <dcterms:modified xsi:type="dcterms:W3CDTF">2020-03-26T07:58:24Z</dcterms:modified>
</cp:coreProperties>
</file>